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110" yWindow="-165" windowWidth="19440" windowHeight="10275" tabRatio="470"/>
  </bookViews>
  <sheets>
    <sheet name="01.03.2019" sheetId="4" r:id="rId1"/>
  </sheets>
  <definedNames>
    <definedName name="_xlnm._FilterDatabase" localSheetId="0" hidden="1">'01.03.2019'!$L$31:$O$34</definedName>
  </definedNames>
  <calcPr calcId="125725"/>
</workbook>
</file>

<file path=xl/calcChain.xml><?xml version="1.0" encoding="utf-8"?>
<calcChain xmlns="http://schemas.openxmlformats.org/spreadsheetml/2006/main">
  <c r="K9" i="4"/>
  <c r="AG9"/>
  <c r="Z9"/>
  <c r="V9"/>
  <c r="S9"/>
  <c r="R9"/>
  <c r="O9"/>
  <c r="F9" l="1"/>
  <c r="AH42"/>
  <c r="AH41"/>
  <c r="AH40"/>
  <c r="AH39"/>
  <c r="AH37"/>
  <c r="AH36"/>
  <c r="AH35"/>
  <c r="AH38" s="1"/>
  <c r="AH33"/>
  <c r="AH32"/>
  <c r="AH31"/>
  <c r="AH34" s="1"/>
  <c r="AH51" s="1"/>
  <c r="AH29"/>
  <c r="AH28"/>
  <c r="AH30"/>
  <c r="AH43" s="1"/>
  <c r="AH17"/>
  <c r="AH53" s="1"/>
  <c r="AH15"/>
  <c r="AH52" s="1"/>
  <c r="AH13"/>
  <c r="AH11"/>
  <c r="AG10"/>
  <c r="AH50" l="1"/>
  <c r="AH18"/>
  <c r="AH54" s="1"/>
  <c r="Z10" l="1"/>
  <c r="V10"/>
  <c r="S10" l="1"/>
  <c r="R10"/>
  <c r="P11"/>
  <c r="F26" l="1"/>
  <c r="O10"/>
  <c r="AG11" l="1"/>
  <c r="AF11"/>
  <c r="AE11"/>
  <c r="AD11"/>
  <c r="AC11"/>
  <c r="AB11"/>
  <c r="AA11"/>
  <c r="Z11"/>
  <c r="Y11"/>
  <c r="X11"/>
  <c r="W11"/>
  <c r="V11"/>
  <c r="U11"/>
  <c r="S11"/>
  <c r="R11"/>
  <c r="Q11"/>
  <c r="O11"/>
  <c r="N11"/>
  <c r="M11"/>
  <c r="L11"/>
  <c r="AF30"/>
  <c r="AE30"/>
  <c r="AD30"/>
  <c r="AC30"/>
  <c r="AB30"/>
  <c r="AA30"/>
  <c r="Y30"/>
  <c r="X30"/>
  <c r="W30"/>
  <c r="U30"/>
  <c r="T30"/>
  <c r="Q30"/>
  <c r="P30"/>
  <c r="N30"/>
  <c r="M30"/>
  <c r="L30"/>
  <c r="J30"/>
  <c r="I30"/>
  <c r="H30"/>
  <c r="G30"/>
  <c r="F30"/>
  <c r="E30"/>
  <c r="D30"/>
  <c r="C30"/>
  <c r="Z26"/>
  <c r="Z30" s="1"/>
  <c r="V26"/>
  <c r="V30" s="1"/>
  <c r="R26"/>
  <c r="R30" s="1"/>
  <c r="O26"/>
  <c r="O30" s="1"/>
  <c r="K26"/>
  <c r="K30" s="1"/>
  <c r="AG26" l="1"/>
  <c r="AG30" s="1"/>
  <c r="S26"/>
  <c r="S30" s="1"/>
  <c r="D11"/>
  <c r="E11"/>
  <c r="G11"/>
  <c r="H11"/>
  <c r="I11"/>
  <c r="J11"/>
  <c r="C11"/>
  <c r="K10"/>
  <c r="F10"/>
  <c r="V41" l="1"/>
  <c r="V40"/>
  <c r="V39"/>
  <c r="V37"/>
  <c r="V36"/>
  <c r="V35"/>
  <c r="V33"/>
  <c r="V32"/>
  <c r="V31"/>
  <c r="F40"/>
  <c r="F37"/>
  <c r="F36"/>
  <c r="F33"/>
  <c r="F32"/>
  <c r="F31"/>
  <c r="F28"/>
  <c r="F27"/>
  <c r="F39" l="1"/>
  <c r="F41" l="1"/>
  <c r="H15" l="1"/>
  <c r="AF15"/>
  <c r="AB15"/>
  <c r="AD15"/>
  <c r="AC15"/>
  <c r="AE15"/>
  <c r="AA15"/>
  <c r="X15"/>
  <c r="Y15"/>
  <c r="W15"/>
  <c r="U15"/>
  <c r="T15"/>
  <c r="Q15"/>
  <c r="P15"/>
  <c r="N15"/>
  <c r="M15"/>
  <c r="L15"/>
  <c r="J15"/>
  <c r="I15"/>
  <c r="G15"/>
  <c r="E15"/>
  <c r="D15"/>
  <c r="AF17"/>
  <c r="AB17"/>
  <c r="AD17"/>
  <c r="AC17"/>
  <c r="AE17"/>
  <c r="AA17"/>
  <c r="X17"/>
  <c r="Y17"/>
  <c r="W17"/>
  <c r="U17"/>
  <c r="T17"/>
  <c r="Q17"/>
  <c r="P17"/>
  <c r="N17"/>
  <c r="M17"/>
  <c r="J17"/>
  <c r="I17"/>
  <c r="H17"/>
  <c r="G17"/>
  <c r="C15" l="1"/>
  <c r="F35" l="1"/>
  <c r="R7"/>
  <c r="O7"/>
  <c r="F7"/>
  <c r="K7" l="1"/>
  <c r="S7"/>
  <c r="V42"/>
  <c r="V38"/>
  <c r="O27"/>
  <c r="D34"/>
  <c r="E34"/>
  <c r="G34"/>
  <c r="H34"/>
  <c r="I34"/>
  <c r="J34"/>
  <c r="L34"/>
  <c r="M34"/>
  <c r="N34"/>
  <c r="P34"/>
  <c r="Q34"/>
  <c r="T34"/>
  <c r="U34"/>
  <c r="W34"/>
  <c r="Y34"/>
  <c r="X34"/>
  <c r="AA34"/>
  <c r="AE34"/>
  <c r="AC34"/>
  <c r="AD34"/>
  <c r="AB34"/>
  <c r="AF34"/>
  <c r="C34"/>
  <c r="Z8" l="1"/>
  <c r="AG8" s="1"/>
  <c r="Z27"/>
  <c r="AG27" s="1"/>
  <c r="Z28"/>
  <c r="AG28" s="1"/>
  <c r="Z29"/>
  <c r="AG29" s="1"/>
  <c r="V8" l="1"/>
  <c r="D13" l="1"/>
  <c r="D51" s="1"/>
  <c r="E13"/>
  <c r="E51" s="1"/>
  <c r="G13"/>
  <c r="H13"/>
  <c r="H51" s="1"/>
  <c r="I13"/>
  <c r="I51" s="1"/>
  <c r="J13"/>
  <c r="L13"/>
  <c r="L51" s="1"/>
  <c r="M13"/>
  <c r="M51" s="1"/>
  <c r="N13"/>
  <c r="N51" s="1"/>
  <c r="P13"/>
  <c r="P51" s="1"/>
  <c r="Q13"/>
  <c r="Q51" s="1"/>
  <c r="T13"/>
  <c r="U13"/>
  <c r="AC13"/>
  <c r="AC51" s="1"/>
  <c r="AD13"/>
  <c r="AD51" s="1"/>
  <c r="AF13"/>
  <c r="AF51" s="1"/>
  <c r="C13"/>
  <c r="C51" s="1"/>
  <c r="V34" l="1"/>
  <c r="K33"/>
  <c r="F8"/>
  <c r="F11" s="1"/>
  <c r="O33"/>
  <c r="K27"/>
  <c r="K8" l="1"/>
  <c r="K11" s="1"/>
  <c r="H42" l="1"/>
  <c r="H53" s="1"/>
  <c r="F15" l="1"/>
  <c r="E17"/>
  <c r="D17"/>
  <c r="C17"/>
  <c r="K15" l="1"/>
  <c r="W13" l="1"/>
  <c r="AB13" l="1"/>
  <c r="AB51" s="1"/>
  <c r="Y13" l="1"/>
  <c r="Y51" s="1"/>
  <c r="X13"/>
  <c r="X51" s="1"/>
  <c r="AA13" l="1"/>
  <c r="AA51" s="1"/>
  <c r="AE13" l="1"/>
  <c r="AE51" s="1"/>
  <c r="AF42"/>
  <c r="AF53" s="1"/>
  <c r="AB42"/>
  <c r="AB53" s="1"/>
  <c r="AD42"/>
  <c r="AD53" s="1"/>
  <c r="AC42"/>
  <c r="AC53" s="1"/>
  <c r="AE42"/>
  <c r="AE53" s="1"/>
  <c r="AA42"/>
  <c r="AA53" s="1"/>
  <c r="X42"/>
  <c r="X53" s="1"/>
  <c r="Y42"/>
  <c r="Y53" s="1"/>
  <c r="W42"/>
  <c r="W53" s="1"/>
  <c r="U42"/>
  <c r="U53" s="1"/>
  <c r="T42"/>
  <c r="T53" s="1"/>
  <c r="Q42"/>
  <c r="Q53" s="1"/>
  <c r="P42"/>
  <c r="P53" s="1"/>
  <c r="N42"/>
  <c r="N53" s="1"/>
  <c r="M42"/>
  <c r="M53" s="1"/>
  <c r="L42"/>
  <c r="J42"/>
  <c r="J53" s="1"/>
  <c r="I42"/>
  <c r="I53" s="1"/>
  <c r="G42"/>
  <c r="E42"/>
  <c r="E53" s="1"/>
  <c r="D42"/>
  <c r="D53" s="1"/>
  <c r="C42"/>
  <c r="C53" s="1"/>
  <c r="Z41"/>
  <c r="AG41" s="1"/>
  <c r="R41"/>
  <c r="O41"/>
  <c r="K41"/>
  <c r="Z40"/>
  <c r="AG40" s="1"/>
  <c r="R40"/>
  <c r="O40"/>
  <c r="K40"/>
  <c r="Z39"/>
  <c r="AG39" s="1"/>
  <c r="R39"/>
  <c r="O39"/>
  <c r="K39"/>
  <c r="AF38"/>
  <c r="AF52" s="1"/>
  <c r="AB38"/>
  <c r="AB52" s="1"/>
  <c r="AD38"/>
  <c r="AD52" s="1"/>
  <c r="AC38"/>
  <c r="AC52" s="1"/>
  <c r="AE38"/>
  <c r="AE52" s="1"/>
  <c r="AA38"/>
  <c r="AA52" s="1"/>
  <c r="X38"/>
  <c r="X52" s="1"/>
  <c r="Y38"/>
  <c r="Y52" s="1"/>
  <c r="W38"/>
  <c r="U38"/>
  <c r="U52" s="1"/>
  <c r="T38"/>
  <c r="Q38"/>
  <c r="Q52" s="1"/>
  <c r="P38"/>
  <c r="P52" s="1"/>
  <c r="N38"/>
  <c r="N52" s="1"/>
  <c r="M38"/>
  <c r="M52" s="1"/>
  <c r="L38"/>
  <c r="L52" s="1"/>
  <c r="J38"/>
  <c r="I38"/>
  <c r="I52" s="1"/>
  <c r="H38"/>
  <c r="H52" s="1"/>
  <c r="G38"/>
  <c r="E38"/>
  <c r="E52" s="1"/>
  <c r="D38"/>
  <c r="D52" s="1"/>
  <c r="C38"/>
  <c r="C52" s="1"/>
  <c r="Z37"/>
  <c r="AG37" s="1"/>
  <c r="R37"/>
  <c r="O37"/>
  <c r="K37"/>
  <c r="Z36"/>
  <c r="AG36" s="1"/>
  <c r="R36"/>
  <c r="O36"/>
  <c r="K36"/>
  <c r="Z35"/>
  <c r="AG35" s="1"/>
  <c r="R35"/>
  <c r="O35"/>
  <c r="K35"/>
  <c r="Z33"/>
  <c r="AG33" s="1"/>
  <c r="R33"/>
  <c r="Z32"/>
  <c r="AG32" s="1"/>
  <c r="R32"/>
  <c r="O32"/>
  <c r="K32"/>
  <c r="Z31"/>
  <c r="R31"/>
  <c r="O31"/>
  <c r="O34" s="1"/>
  <c r="K31"/>
  <c r="V29"/>
  <c r="R29"/>
  <c r="O29"/>
  <c r="V28"/>
  <c r="R28"/>
  <c r="O28"/>
  <c r="K28"/>
  <c r="V27"/>
  <c r="R27"/>
  <c r="Z17"/>
  <c r="R17"/>
  <c r="U18"/>
  <c r="Z15"/>
  <c r="V15"/>
  <c r="R15"/>
  <c r="O15"/>
  <c r="R13"/>
  <c r="R8"/>
  <c r="O8"/>
  <c r="Z7"/>
  <c r="AG7" s="1"/>
  <c r="V7"/>
  <c r="V43" l="1"/>
  <c r="C43"/>
  <c r="F29"/>
  <c r="F17"/>
  <c r="V52"/>
  <c r="K17"/>
  <c r="AG17"/>
  <c r="F13"/>
  <c r="T52"/>
  <c r="T43"/>
  <c r="J51"/>
  <c r="J52"/>
  <c r="K38"/>
  <c r="W52"/>
  <c r="V13"/>
  <c r="U43"/>
  <c r="R34"/>
  <c r="R51" s="1"/>
  <c r="AG13"/>
  <c r="Z13"/>
  <c r="F34"/>
  <c r="K34"/>
  <c r="AG31"/>
  <c r="AG34" s="1"/>
  <c r="Z34"/>
  <c r="S13"/>
  <c r="O13"/>
  <c r="O51" s="1"/>
  <c r="AG15"/>
  <c r="S8"/>
  <c r="K42"/>
  <c r="W51"/>
  <c r="S28"/>
  <c r="AC43"/>
  <c r="L50"/>
  <c r="X50"/>
  <c r="AB50"/>
  <c r="U50"/>
  <c r="U51"/>
  <c r="J50"/>
  <c r="Y50"/>
  <c r="H50"/>
  <c r="N50"/>
  <c r="W50"/>
  <c r="W18"/>
  <c r="AE50"/>
  <c r="E50"/>
  <c r="Q50"/>
  <c r="I50"/>
  <c r="D50"/>
  <c r="P50"/>
  <c r="AD50"/>
  <c r="AC50"/>
  <c r="M18"/>
  <c r="M50"/>
  <c r="AA50"/>
  <c r="AF50"/>
  <c r="C18"/>
  <c r="S36"/>
  <c r="S39"/>
  <c r="F38"/>
  <c r="F52" s="1"/>
  <c r="X18"/>
  <c r="AD18"/>
  <c r="S32"/>
  <c r="R38"/>
  <c r="R52" s="1"/>
  <c r="S40"/>
  <c r="S27"/>
  <c r="Q18"/>
  <c r="AC18"/>
  <c r="E43"/>
  <c r="S37"/>
  <c r="R42"/>
  <c r="R53" s="1"/>
  <c r="I43"/>
  <c r="V17"/>
  <c r="V53" s="1"/>
  <c r="Y43"/>
  <c r="S29"/>
  <c r="S35"/>
  <c r="AF43"/>
  <c r="S33"/>
  <c r="E18"/>
  <c r="J18"/>
  <c r="Q43"/>
  <c r="O38"/>
  <c r="O52" s="1"/>
  <c r="S41"/>
  <c r="P43"/>
  <c r="D43"/>
  <c r="AE43"/>
  <c r="I18"/>
  <c r="N18"/>
  <c r="AA18"/>
  <c r="AB18"/>
  <c r="S31"/>
  <c r="F42"/>
  <c r="O42"/>
  <c r="M43"/>
  <c r="X43"/>
  <c r="L43"/>
  <c r="H43"/>
  <c r="G18"/>
  <c r="AG38"/>
  <c r="D18"/>
  <c r="AE18"/>
  <c r="AF18"/>
  <c r="Z38"/>
  <c r="G43"/>
  <c r="W43"/>
  <c r="AB43"/>
  <c r="J43"/>
  <c r="N43"/>
  <c r="AD43"/>
  <c r="H18"/>
  <c r="P18"/>
  <c r="Y18"/>
  <c r="Z42"/>
  <c r="AA43"/>
  <c r="K29" l="1"/>
  <c r="K50" s="1"/>
  <c r="C50"/>
  <c r="S15"/>
  <c r="F53"/>
  <c r="E54"/>
  <c r="K53"/>
  <c r="AG51"/>
  <c r="AG42"/>
  <c r="AG53" s="1"/>
  <c r="Z53"/>
  <c r="F18"/>
  <c r="Z52"/>
  <c r="K52"/>
  <c r="AG52"/>
  <c r="S34"/>
  <c r="S51" s="1"/>
  <c r="F50"/>
  <c r="Z51"/>
  <c r="AG50"/>
  <c r="O50"/>
  <c r="AC54"/>
  <c r="AE54"/>
  <c r="S42"/>
  <c r="R50"/>
  <c r="M54"/>
  <c r="V50"/>
  <c r="V51"/>
  <c r="R43"/>
  <c r="Z50"/>
  <c r="C54"/>
  <c r="AD54"/>
  <c r="Q54"/>
  <c r="D54"/>
  <c r="W54"/>
  <c r="X54"/>
  <c r="J54"/>
  <c r="O43"/>
  <c r="U54"/>
  <c r="AB54"/>
  <c r="V18"/>
  <c r="V54" s="1"/>
  <c r="Y54"/>
  <c r="I54"/>
  <c r="S38"/>
  <c r="R18"/>
  <c r="AA54"/>
  <c r="N54"/>
  <c r="P54"/>
  <c r="AF54"/>
  <c r="H54"/>
  <c r="AG18"/>
  <c r="Z43"/>
  <c r="Z18"/>
  <c r="AG43" l="1"/>
  <c r="AG54" s="1"/>
  <c r="S52"/>
  <c r="K43"/>
  <c r="F43"/>
  <c r="R54"/>
  <c r="S50"/>
  <c r="S43"/>
  <c r="Z54"/>
  <c r="K13" l="1"/>
  <c r="K51" l="1"/>
  <c r="K18"/>
  <c r="K54" s="1"/>
  <c r="F51"/>
  <c r="F54"/>
  <c r="L17"/>
  <c r="L53" s="1"/>
  <c r="O17"/>
  <c r="L18" l="1"/>
  <c r="L54" s="1"/>
  <c r="S17"/>
  <c r="S53" s="1"/>
  <c r="O18"/>
  <c r="O54" s="1"/>
  <c r="O53"/>
  <c r="S18" l="1"/>
  <c r="S54" s="1"/>
  <c r="T11"/>
  <c r="T18" s="1"/>
  <c r="T54" l="1"/>
  <c r="T51"/>
  <c r="T50"/>
</calcChain>
</file>

<file path=xl/sharedStrings.xml><?xml version="1.0" encoding="utf-8"?>
<sst xmlns="http://schemas.openxmlformats.org/spreadsheetml/2006/main" count="165" uniqueCount="81">
  <si>
    <t>MEDICAMENTE CU SI FARA CONTRIBUTIE PERSONALA, din care:</t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</si>
  <si>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</si>
  <si>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</si>
  <si>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</si>
  <si>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~ activitate curenta ~, din care:</t>
  </si>
  <si>
    <t>MEDICAMENTE, din care:</t>
  </si>
  <si>
    <t>MATERIALE SANITARE, din care:</t>
  </si>
  <si>
    <t>~ activitate curenta ~</t>
  </si>
  <si>
    <t>~ cost volum ~</t>
  </si>
  <si>
    <t>Valoarea contractului pentru eliberarea de medicamente cu si fara contributie personala</t>
  </si>
  <si>
    <t>Total ~ activitate curenta ~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</si>
  <si>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</si>
  <si>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</si>
  <si>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</si>
  <si>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</si>
  <si>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</si>
  <si>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</si>
  <si>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</si>
  <si>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ADULTI</t>
  </si>
  <si>
    <t>mucoviscidoza COPII</t>
  </si>
  <si>
    <t>Total mucoviscidoza:</t>
  </si>
  <si>
    <t>TOTAL:</t>
  </si>
  <si>
    <t>Perioada</t>
  </si>
  <si>
    <t>Trimestrul I</t>
  </si>
  <si>
    <t>Trimestrul II</t>
  </si>
  <si>
    <t>Trimestrul III</t>
  </si>
  <si>
    <t>Trimestrul IV</t>
  </si>
  <si>
    <t>PROGRAMUL NATIONAL DE:</t>
  </si>
  <si>
    <t>DIABET ZAHARAT, din care:</t>
  </si>
  <si>
    <t>ONCOLOGIE, din care:</t>
  </si>
  <si>
    <r>
      <t xml:space="preserve">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</si>
  <si>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BOLI RARE, din care:</t>
  </si>
  <si>
    <t>TOTAL MEDICAMENTE CU SI FARA CONTRIBUTIE PERSONALA:</t>
  </si>
  <si>
    <t>TOTAL Programul national de DIABET ZAHARAT:</t>
  </si>
  <si>
    <t>TOTAL Programul national de ONCOLOGIE:</t>
  </si>
  <si>
    <t>TOTAL Programul national de tratament pentru BOLI RARE:</t>
  </si>
  <si>
    <t>TOTAL Programul national de TRANSPLANT de organe, tesuturi si celule de origine umana:</t>
  </si>
  <si>
    <t>Mucoviscidoza</t>
  </si>
  <si>
    <t>consum ~ cost volum-rezultat ~  raportat in SIUI</t>
  </si>
  <si>
    <t>~Mucoviscidoza~</t>
  </si>
  <si>
    <t>~Maladia Duchenne~</t>
  </si>
  <si>
    <t>~Neuropatie optică ereditară Leber~</t>
  </si>
  <si>
    <t>~Scleroza laterala amiotrofica~</t>
  </si>
  <si>
    <t>~Angioedemul ereditar~</t>
  </si>
  <si>
    <t>~Fibroza Pulmonara Idiopatica~</t>
  </si>
  <si>
    <t>Valoarea contractului pentru eliberarea de medicamente compensate 90% din sublista B pentru pensionarii cu venituri sub 900lei/luna - Pensionari 50% C.N.A.S. -</t>
  </si>
  <si>
    <t>~ medicamente 40% - pentru pensionarii cu pensii de pana la 900 lei / prevazute a fi finantate din venituri proprii ale M.S. sub forma de transferuri catre F.N.U.A.S.S. ~</t>
  </si>
  <si>
    <t>Valoarea contractului pentru eliberarea de medicamente M.S.S.</t>
  </si>
  <si>
    <t>Data alocarii / suplimentarii</t>
  </si>
  <si>
    <t xml:space="preserve">~ cost volum-rezultat ~ finalizat </t>
  </si>
  <si>
    <t xml:space="preserve">~ cost volum ~ </t>
  </si>
  <si>
    <t xml:space="preserve">~ cost volum-rezultat ~ </t>
  </si>
  <si>
    <t xml:space="preserve">~ cost volum-rezultat finalizat ~ </t>
  </si>
  <si>
    <t>~Sindromul Prader Willi~</t>
  </si>
  <si>
    <t>28.12.2018</t>
  </si>
  <si>
    <t>FILA BUGET ALOCATA PE ANUL 2019</t>
  </si>
  <si>
    <t>TOTAL AN 2019:</t>
  </si>
  <si>
    <r>
      <t xml:space="preserve">INFLUENTE AN 2019 </t>
    </r>
    <r>
      <rPr>
        <b/>
        <sz val="14"/>
        <color indexed="10"/>
        <rFont val="Arial"/>
        <family val="2"/>
      </rPr>
      <t xml:space="preserve">- </t>
    </r>
    <r>
      <rPr>
        <b/>
        <sz val="14"/>
        <color indexed="12"/>
        <rFont val="Arial"/>
        <family val="2"/>
      </rPr>
      <t>/ +</t>
    </r>
  </si>
  <si>
    <t>CONSUM PENTRU ANUL 2019</t>
  </si>
  <si>
    <t>31.01.2019</t>
  </si>
  <si>
    <t>Trim I 2019</t>
  </si>
  <si>
    <t>Trim II 2019</t>
  </si>
  <si>
    <t>Trim III 2019</t>
  </si>
  <si>
    <t>Trim IV 2019</t>
  </si>
  <si>
    <t>Ianuarie 2019</t>
  </si>
  <si>
    <t>Februarie 2019</t>
  </si>
  <si>
    <t>Martie 2019</t>
  </si>
  <si>
    <t>Aprilie 2019</t>
  </si>
  <si>
    <t>Mai 2019</t>
  </si>
  <si>
    <t>Iunie 2019</t>
  </si>
  <si>
    <t>Iulie 2019</t>
  </si>
  <si>
    <t>August 2019</t>
  </si>
  <si>
    <t>Septembrie 2019</t>
  </si>
  <si>
    <t>Octombrie 2019</t>
  </si>
  <si>
    <t>Noiembrie 2019</t>
  </si>
  <si>
    <t>Decembrie 2019</t>
  </si>
  <si>
    <t>~ medicamente 40% - pentru pensionarii cu pensii de pana la 990 lei / prevazute a fi finantate din venituri proprii ale M.S. sub forma de transferuri catre F.N.U.A.S.S. ~</t>
  </si>
  <si>
    <t>28.02.2019</t>
  </si>
  <si>
    <t>Art. 8/2018</t>
  </si>
  <si>
    <t>BOLI NEUROLOGICE</t>
  </si>
  <si>
    <t>25.02.2019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</si>
</sst>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2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i/>
      <sz val="6"/>
      <color rgb="FFFF0000"/>
      <name val="Arial"/>
      <family val="2"/>
    </font>
    <font>
      <b/>
      <sz val="14"/>
      <color rgb="FFFF0000"/>
      <name val="Arial"/>
      <family val="2"/>
    </font>
    <font>
      <sz val="7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8"/>
      <color theme="8" tint="-0.499984740745262"/>
      <name val="Arial"/>
      <family val="2"/>
    </font>
    <font>
      <b/>
      <i/>
      <sz val="6"/>
      <name val="Arial"/>
      <family val="2"/>
    </font>
    <font>
      <sz val="6"/>
      <color theme="8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15" fillId="0" borderId="0" applyFill="0" applyBorder="0" applyAlignment="0" applyProtection="0"/>
    <xf numFmtId="0" fontId="16" fillId="0" borderId="0"/>
    <xf numFmtId="0" fontId="16" fillId="0" borderId="0"/>
    <xf numFmtId="0" fontId="1" fillId="0" borderId="0"/>
  </cellStyleXfs>
  <cellXfs count="222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4" fontId="13" fillId="6" borderId="30" xfId="0" applyNumberFormat="1" applyFont="1" applyFill="1" applyBorder="1" applyAlignment="1">
      <alignment horizontal="right" vertical="center" shrinkToFit="1"/>
    </xf>
    <xf numFmtId="0" fontId="17" fillId="2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4" fontId="13" fillId="6" borderId="12" xfId="0" applyNumberFormat="1" applyFont="1" applyFill="1" applyBorder="1" applyAlignment="1">
      <alignment horizontal="right" vertical="center" shrinkToFit="1"/>
    </xf>
    <xf numFmtId="4" fontId="13" fillId="6" borderId="20" xfId="0" applyNumberFormat="1" applyFont="1" applyFill="1" applyBorder="1" applyAlignment="1">
      <alignment horizontal="right" vertical="center" shrinkToFit="1"/>
    </xf>
    <xf numFmtId="4" fontId="13" fillId="6" borderId="34" xfId="0" applyNumberFormat="1" applyFont="1" applyFill="1" applyBorder="1" applyAlignment="1">
      <alignment horizontal="right" vertical="center" shrinkToFit="1"/>
    </xf>
    <xf numFmtId="4" fontId="13" fillId="6" borderId="25" xfId="0" applyNumberFormat="1" applyFont="1" applyFill="1" applyBorder="1" applyAlignment="1">
      <alignment horizontal="right" vertical="center" shrinkToFit="1"/>
    </xf>
    <xf numFmtId="4" fontId="13" fillId="6" borderId="24" xfId="0" applyNumberFormat="1" applyFont="1" applyFill="1" applyBorder="1" applyAlignment="1">
      <alignment horizontal="right" vertical="center" shrinkToFit="1"/>
    </xf>
    <xf numFmtId="4" fontId="3" fillId="6" borderId="27" xfId="0" applyNumberFormat="1" applyFont="1" applyFill="1" applyBorder="1" applyAlignment="1">
      <alignment horizontal="right" vertical="center" shrinkToFit="1"/>
    </xf>
    <xf numFmtId="4" fontId="8" fillId="5" borderId="1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4" fontId="3" fillId="3" borderId="27" xfId="0" applyNumberFormat="1" applyFont="1" applyFill="1" applyBorder="1" applyAlignment="1">
      <alignment horizontal="right" vertical="center" shrinkToFit="1"/>
    </xf>
    <xf numFmtId="4" fontId="3" fillId="3" borderId="33" xfId="0" applyNumberFormat="1" applyFont="1" applyFill="1" applyBorder="1" applyAlignment="1">
      <alignment horizontal="right" vertical="center" shrinkToFit="1"/>
    </xf>
    <xf numFmtId="49" fontId="3" fillId="3" borderId="15" xfId="0" applyNumberFormat="1" applyFont="1" applyFill="1" applyBorder="1" applyAlignment="1">
      <alignment horizontal="center" vertical="center" shrinkToFit="1"/>
    </xf>
    <xf numFmtId="4" fontId="13" fillId="6" borderId="31" xfId="0" applyNumberFormat="1" applyFont="1" applyFill="1" applyBorder="1" applyAlignment="1">
      <alignment horizontal="right" vertical="center" shrinkToFit="1"/>
    </xf>
    <xf numFmtId="4" fontId="3" fillId="3" borderId="38" xfId="0" applyNumberFormat="1" applyFont="1" applyFill="1" applyBorder="1" applyAlignment="1">
      <alignment horizontal="right" vertical="center" shrinkToFit="1"/>
    </xf>
    <xf numFmtId="4" fontId="3" fillId="3" borderId="39" xfId="0" applyNumberFormat="1" applyFont="1" applyFill="1" applyBorder="1" applyAlignment="1">
      <alignment horizontal="right" vertical="center" shrinkToFit="1"/>
    </xf>
    <xf numFmtId="4" fontId="3" fillId="3" borderId="28" xfId="0" applyNumberFormat="1" applyFont="1" applyFill="1" applyBorder="1" applyAlignment="1">
      <alignment horizontal="right" vertical="center" shrinkToFit="1"/>
    </xf>
    <xf numFmtId="4" fontId="3" fillId="6" borderId="38" xfId="0" applyNumberFormat="1" applyFont="1" applyFill="1" applyBorder="1" applyAlignment="1">
      <alignment horizontal="right" vertical="center" shrinkToFit="1"/>
    </xf>
    <xf numFmtId="49" fontId="13" fillId="3" borderId="23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3" fillId="6" borderId="21" xfId="0" applyNumberFormat="1" applyFont="1" applyFill="1" applyBorder="1" applyAlignment="1">
      <alignment horizontal="right" vertical="center" shrinkToFit="1"/>
    </xf>
    <xf numFmtId="0" fontId="11" fillId="5" borderId="26" xfId="1" applyFont="1" applyFill="1" applyBorder="1" applyAlignment="1">
      <alignment horizontal="center" vertical="center" wrapText="1"/>
    </xf>
    <xf numFmtId="4" fontId="8" fillId="5" borderId="18" xfId="0" applyNumberFormat="1" applyFont="1" applyFill="1" applyBorder="1" applyAlignment="1">
      <alignment horizontal="center" vertical="center"/>
    </xf>
    <xf numFmtId="4" fontId="8" fillId="5" borderId="37" xfId="0" applyNumberFormat="1" applyFont="1" applyFill="1" applyBorder="1" applyAlignment="1">
      <alignment horizontal="center" vertical="center" wrapText="1" shrinkToFit="1"/>
    </xf>
    <xf numFmtId="4" fontId="8" fillId="5" borderId="18" xfId="0" applyNumberFormat="1" applyFont="1" applyFill="1" applyBorder="1" applyAlignment="1">
      <alignment horizontal="center" vertical="center" wrapText="1" shrinkToFit="1"/>
    </xf>
    <xf numFmtId="49" fontId="13" fillId="3" borderId="17" xfId="0" applyNumberFormat="1" applyFont="1" applyFill="1" applyBorder="1" applyAlignment="1">
      <alignment horizontal="left" vertical="center" wrapText="1"/>
    </xf>
    <xf numFmtId="4" fontId="13" fillId="6" borderId="14" xfId="0" applyNumberFormat="1" applyFont="1" applyFill="1" applyBorder="1" applyAlignment="1">
      <alignment horizontal="right" vertical="center" shrinkToFit="1"/>
    </xf>
    <xf numFmtId="4" fontId="13" fillId="6" borderId="32" xfId="0" applyNumberFormat="1" applyFont="1" applyFill="1" applyBorder="1" applyAlignment="1">
      <alignment horizontal="right" vertical="center" shrinkToFit="1"/>
    </xf>
    <xf numFmtId="4" fontId="13" fillId="6" borderId="9" xfId="0" applyNumberFormat="1" applyFont="1" applyFill="1" applyBorder="1" applyAlignment="1">
      <alignment horizontal="right" vertical="center" shrinkToFit="1"/>
    </xf>
    <xf numFmtId="4" fontId="13" fillId="6" borderId="16" xfId="0" applyNumberFormat="1" applyFont="1" applyFill="1" applyBorder="1" applyAlignment="1">
      <alignment horizontal="right" vertical="center" shrinkToFit="1"/>
    </xf>
    <xf numFmtId="4" fontId="3" fillId="6" borderId="39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" fontId="13" fillId="6" borderId="39" xfId="0" applyNumberFormat="1" applyFont="1" applyFill="1" applyBorder="1" applyAlignment="1">
      <alignment horizontal="right" vertical="center" shrinkToFit="1"/>
    </xf>
    <xf numFmtId="4" fontId="3" fillId="6" borderId="33" xfId="0" applyNumberFormat="1" applyFont="1" applyFill="1" applyBorder="1" applyAlignment="1">
      <alignment horizontal="right" vertical="center" shrinkToFit="1"/>
    </xf>
    <xf numFmtId="4" fontId="13" fillId="6" borderId="40" xfId="0" applyNumberFormat="1" applyFont="1" applyFill="1" applyBorder="1" applyAlignment="1">
      <alignment horizontal="right" vertical="center" shrinkToFit="1"/>
    </xf>
    <xf numFmtId="4" fontId="13" fillId="6" borderId="41" xfId="0" applyNumberFormat="1" applyFont="1" applyFill="1" applyBorder="1" applyAlignment="1">
      <alignment horizontal="right" vertical="center" shrinkToFit="1"/>
    </xf>
    <xf numFmtId="4" fontId="13" fillId="6" borderId="42" xfId="0" applyNumberFormat="1" applyFont="1" applyFill="1" applyBorder="1" applyAlignment="1">
      <alignment horizontal="right" vertical="center" shrinkToFit="1"/>
    </xf>
    <xf numFmtId="4" fontId="13" fillId="6" borderId="29" xfId="0" applyNumberFormat="1" applyFont="1" applyFill="1" applyBorder="1" applyAlignment="1">
      <alignment horizontal="right" vertical="center" shrinkToFit="1"/>
    </xf>
    <xf numFmtId="49" fontId="13" fillId="3" borderId="22" xfId="0" applyNumberFormat="1" applyFont="1" applyFill="1" applyBorder="1" applyAlignment="1">
      <alignment horizontal="left" vertical="center" wrapText="1"/>
    </xf>
    <xf numFmtId="4" fontId="13" fillId="6" borderId="28" xfId="0" applyNumberFormat="1" applyFont="1" applyFill="1" applyBorder="1" applyAlignment="1">
      <alignment horizontal="right" vertical="center" shrinkToFit="1"/>
    </xf>
    <xf numFmtId="4" fontId="13" fillId="6" borderId="10" xfId="0" applyNumberFormat="1" applyFont="1" applyFill="1" applyBorder="1" applyAlignment="1">
      <alignment horizontal="right" vertical="center" shrinkToFit="1"/>
    </xf>
    <xf numFmtId="4" fontId="13" fillId="6" borderId="47" xfId="0" applyNumberFormat="1" applyFont="1" applyFill="1" applyBorder="1" applyAlignment="1">
      <alignment horizontal="right" vertical="center" shrinkToFit="1"/>
    </xf>
    <xf numFmtId="4" fontId="3" fillId="6" borderId="36" xfId="0" applyNumberFormat="1" applyFont="1" applyFill="1" applyBorder="1" applyAlignment="1">
      <alignment horizontal="right" vertical="center" shrinkToFit="1"/>
    </xf>
    <xf numFmtId="4" fontId="6" fillId="4" borderId="18" xfId="0" applyNumberFormat="1" applyFont="1" applyFill="1" applyBorder="1" applyAlignment="1">
      <alignment horizontal="center" vertical="center" wrapText="1"/>
    </xf>
    <xf numFmtId="4" fontId="3" fillId="6" borderId="3" xfId="0" applyNumberFormat="1" applyFont="1" applyFill="1" applyBorder="1" applyAlignment="1">
      <alignment horizontal="right" vertical="center" shrinkToFit="1"/>
    </xf>
    <xf numFmtId="4" fontId="3" fillId="6" borderId="49" xfId="0" applyNumberFormat="1" applyFont="1" applyFill="1" applyBorder="1" applyAlignment="1">
      <alignment horizontal="right" vertical="center" shrinkToFit="1"/>
    </xf>
    <xf numFmtId="0" fontId="22" fillId="5" borderId="26" xfId="1" applyFont="1" applyFill="1" applyBorder="1" applyAlignment="1">
      <alignment horizontal="center" vertical="center" wrapText="1"/>
    </xf>
    <xf numFmtId="0" fontId="22" fillId="5" borderId="19" xfId="1" applyFont="1" applyFill="1" applyBorder="1" applyAlignment="1">
      <alignment horizontal="center" vertical="center" wrapText="1"/>
    </xf>
    <xf numFmtId="4" fontId="3" fillId="6" borderId="8" xfId="0" applyNumberFormat="1" applyFont="1" applyFill="1" applyBorder="1" applyAlignment="1">
      <alignment horizontal="right" vertical="center" shrinkToFit="1"/>
    </xf>
    <xf numFmtId="0" fontId="9" fillId="5" borderId="3" xfId="1" applyFont="1" applyFill="1" applyBorder="1" applyAlignment="1">
      <alignment horizontal="center" vertical="center" wrapText="1"/>
    </xf>
    <xf numFmtId="0" fontId="10" fillId="5" borderId="49" xfId="1" applyFont="1" applyFill="1" applyBorder="1" applyAlignment="1">
      <alignment horizontal="center" vertical="center" wrapText="1"/>
    </xf>
    <xf numFmtId="4" fontId="20" fillId="6" borderId="21" xfId="0" applyNumberFormat="1" applyFont="1" applyFill="1" applyBorder="1" applyAlignment="1">
      <alignment horizontal="right" vertical="center" shrinkToFit="1"/>
    </xf>
    <xf numFmtId="4" fontId="20" fillId="6" borderId="24" xfId="0" applyNumberFormat="1" applyFont="1" applyFill="1" applyBorder="1" applyAlignment="1">
      <alignment horizontal="right" vertical="center" shrinkToFit="1"/>
    </xf>
    <xf numFmtId="4" fontId="8" fillId="5" borderId="37" xfId="0" applyNumberFormat="1" applyFont="1" applyFill="1" applyBorder="1" applyAlignment="1">
      <alignment horizontal="center" vertical="center"/>
    </xf>
    <xf numFmtId="4" fontId="8" fillId="5" borderId="37" xfId="0" applyNumberFormat="1" applyFont="1" applyFill="1" applyBorder="1" applyAlignment="1">
      <alignment horizontal="center" vertical="center" wrapText="1"/>
    </xf>
    <xf numFmtId="4" fontId="13" fillId="6" borderId="27" xfId="0" applyNumberFormat="1" applyFont="1" applyFill="1" applyBorder="1" applyAlignment="1">
      <alignment horizontal="right" vertical="center" shrinkToFit="1"/>
    </xf>
    <xf numFmtId="4" fontId="8" fillId="5" borderId="30" xfId="0" applyNumberFormat="1" applyFont="1" applyFill="1" applyBorder="1" applyAlignment="1">
      <alignment horizontal="center" vertical="center"/>
    </xf>
    <xf numFmtId="4" fontId="8" fillId="5" borderId="30" xfId="0" applyNumberFormat="1" applyFont="1" applyFill="1" applyBorder="1" applyAlignment="1">
      <alignment horizontal="center" vertical="center" wrapText="1" shrinkToFit="1"/>
    </xf>
    <xf numFmtId="4" fontId="8" fillId="5" borderId="30" xfId="0" applyNumberFormat="1" applyFont="1" applyFill="1" applyBorder="1" applyAlignment="1">
      <alignment horizontal="center" vertical="center" wrapText="1"/>
    </xf>
    <xf numFmtId="0" fontId="11" fillId="5" borderId="31" xfId="1" applyFont="1" applyFill="1" applyBorder="1" applyAlignment="1">
      <alignment horizontal="center" vertical="center" wrapText="1"/>
    </xf>
    <xf numFmtId="4" fontId="13" fillId="6" borderId="48" xfId="0" applyNumberFormat="1" applyFont="1" applyFill="1" applyBorder="1" applyAlignment="1">
      <alignment horizontal="right" vertical="center" shrinkToFit="1"/>
    </xf>
    <xf numFmtId="4" fontId="3" fillId="6" borderId="28" xfId="0" applyNumberFormat="1" applyFont="1" applyFill="1" applyBorder="1" applyAlignment="1">
      <alignment horizontal="right" vertical="center" shrinkToFit="1"/>
    </xf>
    <xf numFmtId="0" fontId="11" fillId="5" borderId="16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4" fontId="20" fillId="6" borderId="31" xfId="0" applyNumberFormat="1" applyFont="1" applyFill="1" applyBorder="1" applyAlignment="1">
      <alignment horizontal="right" vertical="center" shrinkToFit="1"/>
    </xf>
    <xf numFmtId="4" fontId="21" fillId="6" borderId="38" xfId="0" applyNumberFormat="1" applyFont="1" applyFill="1" applyBorder="1" applyAlignment="1">
      <alignment horizontal="right" vertical="center" shrinkToFit="1"/>
    </xf>
    <xf numFmtId="4" fontId="8" fillId="5" borderId="42" xfId="0" applyNumberFormat="1" applyFont="1" applyFill="1" applyBorder="1" applyAlignment="1">
      <alignment horizontal="center" vertical="center"/>
    </xf>
    <xf numFmtId="4" fontId="8" fillId="5" borderId="42" xfId="0" applyNumberFormat="1" applyFont="1" applyFill="1" applyBorder="1" applyAlignment="1">
      <alignment horizontal="center" vertical="center" wrapText="1" shrinkToFit="1"/>
    </xf>
    <xf numFmtId="4" fontId="8" fillId="5" borderId="42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 wrapText="1" shrinkToFit="1"/>
    </xf>
    <xf numFmtId="4" fontId="13" fillId="6" borderId="38" xfId="0" applyNumberFormat="1" applyFont="1" applyFill="1" applyBorder="1" applyAlignment="1">
      <alignment horizontal="right" vertical="center" shrinkToFit="1"/>
    </xf>
    <xf numFmtId="49" fontId="13" fillId="3" borderId="15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" fontId="13" fillId="6" borderId="35" xfId="0" applyNumberFormat="1" applyFont="1" applyFill="1" applyBorder="1" applyAlignment="1">
      <alignment horizontal="right" vertical="center" shrinkToFit="1"/>
    </xf>
    <xf numFmtId="4" fontId="13" fillId="6" borderId="15" xfId="0" applyNumberFormat="1" applyFont="1" applyFill="1" applyBorder="1" applyAlignment="1">
      <alignment horizontal="right" vertical="center" shrinkToFit="1"/>
    </xf>
    <xf numFmtId="0" fontId="11" fillId="5" borderId="50" xfId="1" applyFont="1" applyFill="1" applyBorder="1" applyAlignment="1">
      <alignment horizontal="center" vertical="center" wrapText="1"/>
    </xf>
    <xf numFmtId="4" fontId="8" fillId="5" borderId="48" xfId="0" applyNumberFormat="1" applyFont="1" applyFill="1" applyBorder="1" applyAlignment="1">
      <alignment horizontal="center" vertical="center" wrapText="1"/>
    </xf>
    <xf numFmtId="4" fontId="13" fillId="6" borderId="44" xfId="0" applyNumberFormat="1" applyFont="1" applyFill="1" applyBorder="1" applyAlignment="1">
      <alignment horizontal="right" vertical="center" shrinkToFit="1"/>
    </xf>
    <xf numFmtId="4" fontId="8" fillId="5" borderId="48" xfId="0" applyNumberFormat="1" applyFont="1" applyFill="1" applyBorder="1" applyAlignment="1">
      <alignment horizontal="center" vertical="center" wrapText="1" shrinkToFit="1"/>
    </xf>
    <xf numFmtId="4" fontId="8" fillId="5" borderId="48" xfId="0" applyNumberFormat="1" applyFont="1" applyFill="1" applyBorder="1" applyAlignment="1">
      <alignment horizontal="center" vertical="center"/>
    </xf>
    <xf numFmtId="0" fontId="11" fillId="5" borderId="51" xfId="1" applyFont="1" applyFill="1" applyBorder="1" applyAlignment="1">
      <alignment horizontal="center" vertical="center" wrapText="1"/>
    </xf>
    <xf numFmtId="4" fontId="13" fillId="6" borderId="52" xfId="0" applyNumberFormat="1" applyFont="1" applyFill="1" applyBorder="1" applyAlignment="1">
      <alignment horizontal="right" vertical="center" shrinkToFit="1"/>
    </xf>
    <xf numFmtId="4" fontId="12" fillId="3" borderId="28" xfId="0" applyNumberFormat="1" applyFont="1" applyFill="1" applyBorder="1" applyAlignment="1">
      <alignment horizontal="right" vertical="center" shrinkToFit="1"/>
    </xf>
    <xf numFmtId="4" fontId="12" fillId="3" borderId="27" xfId="0" applyNumberFormat="1" applyFont="1" applyFill="1" applyBorder="1" applyAlignment="1">
      <alignment horizontal="right" vertical="center" shrinkToFit="1"/>
    </xf>
    <xf numFmtId="4" fontId="12" fillId="3" borderId="38" xfId="0" applyNumberFormat="1" applyFont="1" applyFill="1" applyBorder="1" applyAlignment="1">
      <alignment horizontal="right" vertical="center" shrinkToFit="1"/>
    </xf>
    <xf numFmtId="4" fontId="12" fillId="3" borderId="52" xfId="0" applyNumberFormat="1" applyFont="1" applyFill="1" applyBorder="1" applyAlignment="1">
      <alignment horizontal="right" vertical="center" shrinkToFit="1"/>
    </xf>
    <xf numFmtId="4" fontId="12" fillId="3" borderId="35" xfId="0" applyNumberFormat="1" applyFont="1" applyFill="1" applyBorder="1" applyAlignment="1">
      <alignment horizontal="right" vertical="center" shrinkToFit="1"/>
    </xf>
    <xf numFmtId="4" fontId="12" fillId="3" borderId="44" xfId="0" applyNumberFormat="1" applyFont="1" applyFill="1" applyBorder="1" applyAlignment="1">
      <alignment horizontal="right" vertical="center" shrinkToFit="1"/>
    </xf>
    <xf numFmtId="4" fontId="12" fillId="3" borderId="15" xfId="0" applyNumberFormat="1" applyFont="1" applyFill="1" applyBorder="1" applyAlignment="1">
      <alignment horizontal="right" vertical="center" shrinkToFit="1"/>
    </xf>
    <xf numFmtId="4" fontId="13" fillId="6" borderId="11" xfId="0" applyNumberFormat="1" applyFont="1" applyFill="1" applyBorder="1" applyAlignment="1">
      <alignment horizontal="right" vertical="center" shrinkToFit="1"/>
    </xf>
    <xf numFmtId="4" fontId="3" fillId="6" borderId="5" xfId="0" applyNumberFormat="1" applyFont="1" applyFill="1" applyBorder="1" applyAlignment="1">
      <alignment horizontal="right" vertical="center" shrinkToFit="1"/>
    </xf>
    <xf numFmtId="4" fontId="3" fillId="6" borderId="6" xfId="0" applyNumberFormat="1" applyFont="1" applyFill="1" applyBorder="1" applyAlignment="1">
      <alignment horizontal="right" vertical="center" shrinkToFit="1"/>
    </xf>
    <xf numFmtId="4" fontId="3" fillId="6" borderId="45" xfId="0" applyNumberFormat="1" applyFont="1" applyFill="1" applyBorder="1" applyAlignment="1">
      <alignment horizontal="right" vertical="center" shrinkToFit="1"/>
    </xf>
    <xf numFmtId="49" fontId="13" fillId="3" borderId="13" xfId="0" applyNumberFormat="1" applyFont="1" applyFill="1" applyBorder="1" applyAlignment="1">
      <alignment horizontal="left" vertical="center" wrapText="1"/>
    </xf>
    <xf numFmtId="4" fontId="13" fillId="6" borderId="13" xfId="0" applyNumberFormat="1" applyFont="1" applyFill="1" applyBorder="1" applyAlignment="1">
      <alignment horizontal="right" vertical="center" shrinkToFit="1"/>
    </xf>
    <xf numFmtId="4" fontId="20" fillId="6" borderId="11" xfId="0" applyNumberFormat="1" applyFont="1" applyFill="1" applyBorder="1" applyAlignment="1">
      <alignment horizontal="right" vertical="center" shrinkToFit="1"/>
    </xf>
    <xf numFmtId="49" fontId="3" fillId="3" borderId="53" xfId="0" applyNumberFormat="1" applyFont="1" applyFill="1" applyBorder="1" applyAlignment="1">
      <alignment horizontal="center" vertical="center" shrinkToFit="1"/>
    </xf>
    <xf numFmtId="4" fontId="3" fillId="6" borderId="4" xfId="0" applyNumberFormat="1" applyFont="1" applyFill="1" applyBorder="1" applyAlignment="1">
      <alignment horizontal="right" vertical="center" shrinkToFit="1"/>
    </xf>
    <xf numFmtId="4" fontId="3" fillId="6" borderId="54" xfId="0" applyNumberFormat="1" applyFont="1" applyFill="1" applyBorder="1" applyAlignment="1">
      <alignment horizontal="right" vertical="center" shrinkToFit="1"/>
    </xf>
    <xf numFmtId="4" fontId="3" fillId="6" borderId="53" xfId="0" applyNumberFormat="1" applyFont="1" applyFill="1" applyBorder="1" applyAlignment="1">
      <alignment horizontal="right" vertical="center" shrinkToFit="1"/>
    </xf>
    <xf numFmtId="4" fontId="3" fillId="6" borderId="55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3" fillId="3" borderId="46" xfId="0" applyFont="1" applyFill="1" applyBorder="1" applyAlignment="1">
      <alignment horizontal="center" vertical="center" wrapText="1"/>
    </xf>
    <xf numFmtId="4" fontId="13" fillId="6" borderId="56" xfId="0" applyNumberFormat="1" applyFont="1" applyFill="1" applyBorder="1" applyAlignment="1">
      <alignment horizontal="right" vertical="center" shrinkToFit="1"/>
    </xf>
    <xf numFmtId="4" fontId="13" fillId="6" borderId="57" xfId="0" applyNumberFormat="1" applyFont="1" applyFill="1" applyBorder="1" applyAlignment="1">
      <alignment horizontal="right" vertical="center" shrinkToFit="1"/>
    </xf>
    <xf numFmtId="4" fontId="13" fillId="6" borderId="58" xfId="0" applyNumberFormat="1" applyFont="1" applyFill="1" applyBorder="1" applyAlignment="1">
      <alignment horizontal="right" vertical="center" shrinkToFit="1"/>
    </xf>
    <xf numFmtId="4" fontId="13" fillId="6" borderId="59" xfId="0" applyNumberFormat="1" applyFont="1" applyFill="1" applyBorder="1" applyAlignment="1">
      <alignment horizontal="right" vertical="center" shrinkToFit="1"/>
    </xf>
    <xf numFmtId="4" fontId="20" fillId="6" borderId="58" xfId="0" applyNumberFormat="1" applyFont="1" applyFill="1" applyBorder="1" applyAlignment="1">
      <alignment horizontal="right" vertical="center" shrinkToFit="1"/>
    </xf>
    <xf numFmtId="49" fontId="13" fillId="3" borderId="65" xfId="0" applyNumberFormat="1" applyFont="1" applyFill="1" applyBorder="1" applyAlignment="1">
      <alignment horizontal="left" vertical="center" wrapText="1"/>
    </xf>
    <xf numFmtId="49" fontId="13" fillId="3" borderId="62" xfId="0" applyNumberFormat="1" applyFont="1" applyFill="1" applyBorder="1" applyAlignment="1">
      <alignment horizontal="left" vertical="center" wrapText="1"/>
    </xf>
    <xf numFmtId="49" fontId="13" fillId="3" borderId="61" xfId="0" applyNumberFormat="1" applyFont="1" applyFill="1" applyBorder="1" applyAlignment="1">
      <alignment horizontal="left" vertical="center" wrapText="1"/>
    </xf>
    <xf numFmtId="49" fontId="3" fillId="3" borderId="67" xfId="0" applyNumberFormat="1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9" fillId="5" borderId="2" xfId="1" applyFont="1" applyFill="1" applyBorder="1" applyAlignment="1">
      <alignment horizontal="center" vertical="center" wrapText="1"/>
    </xf>
    <xf numFmtId="4" fontId="13" fillId="6" borderId="60" xfId="0" applyNumberFormat="1" applyFont="1" applyFill="1" applyBorder="1" applyAlignment="1">
      <alignment horizontal="right" vertical="center" shrinkToFit="1"/>
    </xf>
    <xf numFmtId="4" fontId="3" fillId="6" borderId="2" xfId="0" applyNumberFormat="1" applyFont="1" applyFill="1" applyBorder="1" applyAlignment="1">
      <alignment horizontal="right" vertical="center" shrinkToFit="1"/>
    </xf>
    <xf numFmtId="0" fontId="5" fillId="3" borderId="8" xfId="0" applyFont="1" applyFill="1" applyBorder="1" applyAlignment="1">
      <alignment horizontal="center" vertical="center"/>
    </xf>
    <xf numFmtId="4" fontId="3" fillId="4" borderId="59" xfId="0" applyNumberFormat="1" applyFont="1" applyFill="1" applyBorder="1" applyAlignment="1">
      <alignment horizontal="center" vertical="center"/>
    </xf>
    <xf numFmtId="4" fontId="3" fillId="6" borderId="15" xfId="0" applyNumberFormat="1" applyFont="1" applyFill="1" applyBorder="1" applyAlignment="1">
      <alignment horizontal="right" vertical="center" shrinkToFit="1"/>
    </xf>
    <xf numFmtId="4" fontId="13" fillId="6" borderId="70" xfId="0" applyNumberFormat="1" applyFont="1" applyFill="1" applyBorder="1" applyAlignment="1">
      <alignment horizontal="right" vertical="center" shrinkToFit="1"/>
    </xf>
    <xf numFmtId="4" fontId="3" fillId="4" borderId="64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15" xfId="0" applyNumberFormat="1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" fontId="3" fillId="4" borderId="63" xfId="0" applyNumberFormat="1" applyFont="1" applyFill="1" applyBorder="1" applyAlignment="1">
      <alignment horizontal="center" vertical="center"/>
    </xf>
    <xf numFmtId="4" fontId="3" fillId="4" borderId="0" xfId="0" applyNumberFormat="1" applyFont="1" applyFill="1" applyBorder="1" applyAlignment="1">
      <alignment horizontal="center" vertical="center"/>
    </xf>
    <xf numFmtId="4" fontId="3" fillId="4" borderId="59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5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/>
    </xf>
    <xf numFmtId="4" fontId="3" fillId="4" borderId="47" xfId="0" applyNumberFormat="1" applyFont="1" applyFill="1" applyBorder="1" applyAlignment="1">
      <alignment horizontal="center" vertical="center"/>
    </xf>
    <xf numFmtId="4" fontId="3" fillId="4" borderId="25" xfId="0" applyNumberFormat="1" applyFont="1" applyFill="1" applyBorder="1" applyAlignment="1">
      <alignment horizontal="center" vertical="center"/>
    </xf>
    <xf numFmtId="4" fontId="3" fillId="4" borderId="69" xfId="0" applyNumberFormat="1" applyFont="1" applyFill="1" applyBorder="1" applyAlignment="1">
      <alignment horizontal="center" vertical="center"/>
    </xf>
    <xf numFmtId="4" fontId="3" fillId="4" borderId="18" xfId="0" applyNumberFormat="1" applyFont="1" applyFill="1" applyBorder="1" applyAlignment="1">
      <alignment horizontal="center" vertical="center"/>
    </xf>
    <xf numFmtId="4" fontId="3" fillId="4" borderId="18" xfId="0" applyNumberFormat="1" applyFont="1" applyFill="1" applyBorder="1" applyAlignment="1">
      <alignment horizontal="center" vertical="center" wrapText="1"/>
    </xf>
    <xf numFmtId="4" fontId="3" fillId="4" borderId="26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0" fontId="8" fillId="3" borderId="29" xfId="1" applyFont="1" applyFill="1" applyBorder="1" applyAlignment="1">
      <alignment horizontal="center" vertical="center" wrapText="1"/>
    </xf>
    <xf numFmtId="0" fontId="8" fillId="3" borderId="37" xfId="1" applyFont="1" applyFill="1" applyBorder="1" applyAlignment="1">
      <alignment horizontal="center" vertical="center" wrapText="1"/>
    </xf>
    <xf numFmtId="0" fontId="23" fillId="3" borderId="21" xfId="1" applyFont="1" applyFill="1" applyBorder="1" applyAlignment="1">
      <alignment horizontal="center" vertical="center" wrapText="1"/>
    </xf>
    <xf numFmtId="0" fontId="23" fillId="3" borderId="26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4" fontId="6" fillId="4" borderId="19" xfId="0" applyNumberFormat="1" applyFont="1" applyFill="1" applyBorder="1" applyAlignment="1">
      <alignment horizontal="center" vertical="center" wrapText="1"/>
    </xf>
    <xf numFmtId="0" fontId="7" fillId="3" borderId="29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28" xfId="0" applyNumberFormat="1" applyFont="1" applyFill="1" applyBorder="1" applyAlignment="1">
      <alignment horizontal="center" vertical="center" wrapText="1"/>
    </xf>
    <xf numFmtId="4" fontId="7" fillId="3" borderId="49" xfId="0" applyNumberFormat="1" applyFont="1" applyFill="1" applyBorder="1" applyAlignment="1">
      <alignment horizontal="center" vertical="center" wrapText="1"/>
    </xf>
    <xf numFmtId="4" fontId="7" fillId="3" borderId="38" xfId="0" applyNumberFormat="1" applyFont="1" applyFill="1" applyBorder="1" applyAlignment="1">
      <alignment horizontal="center" vertical="center" wrapText="1"/>
    </xf>
    <xf numFmtId="4" fontId="7" fillId="3" borderId="29" xfId="0" applyNumberFormat="1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center" vertical="center"/>
    </xf>
    <xf numFmtId="4" fontId="7" fillId="3" borderId="21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3" borderId="27" xfId="0" applyNumberFormat="1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4" fontId="3" fillId="7" borderId="47" xfId="0" applyNumberFormat="1" applyFont="1" applyFill="1" applyBorder="1" applyAlignment="1">
      <alignment horizontal="center" vertical="center"/>
    </xf>
    <xf numFmtId="4" fontId="3" fillId="7" borderId="25" xfId="0" applyNumberFormat="1" applyFont="1" applyFill="1" applyBorder="1" applyAlignment="1">
      <alignment horizontal="center" vertical="center"/>
    </xf>
    <xf numFmtId="4" fontId="3" fillId="7" borderId="69" xfId="0" applyNumberFormat="1" applyFont="1" applyFill="1" applyBorder="1" applyAlignment="1">
      <alignment horizontal="center" vertical="center"/>
    </xf>
    <xf numFmtId="4" fontId="3" fillId="7" borderId="18" xfId="0" applyNumberFormat="1" applyFont="1" applyFill="1" applyBorder="1" applyAlignment="1">
      <alignment horizontal="center" vertical="center"/>
    </xf>
    <xf numFmtId="4" fontId="3" fillId="4" borderId="24" xfId="0" applyNumberFormat="1" applyFont="1" applyFill="1" applyBorder="1" applyAlignment="1">
      <alignment horizontal="center" vertical="center"/>
    </xf>
    <xf numFmtId="0" fontId="7" fillId="3" borderId="42" xfId="1" applyFont="1" applyFill="1" applyBorder="1" applyAlignment="1">
      <alignment horizontal="center" vertical="center" wrapText="1"/>
    </xf>
    <xf numFmtId="0" fontId="19" fillId="3" borderId="21" xfId="1" applyFont="1" applyFill="1" applyBorder="1" applyAlignment="1">
      <alignment horizontal="center" vertical="center" wrapText="1"/>
    </xf>
    <xf numFmtId="0" fontId="19" fillId="3" borderId="31" xfId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4" fontId="7" fillId="3" borderId="29" xfId="0" applyNumberFormat="1" applyFont="1" applyFill="1" applyBorder="1" applyAlignment="1">
      <alignment horizontal="center" vertical="center" wrapText="1"/>
    </xf>
    <xf numFmtId="4" fontId="7" fillId="3" borderId="42" xfId="0" applyNumberFormat="1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4" fontId="7" fillId="3" borderId="31" xfId="0" applyNumberFormat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48" xfId="1" applyFont="1" applyFill="1" applyBorder="1" applyAlignment="1">
      <alignment horizontal="center" vertical="center" wrapText="1"/>
    </xf>
    <xf numFmtId="0" fontId="19" fillId="3" borderId="11" xfId="1" applyFont="1" applyFill="1" applyBorder="1" applyAlignment="1">
      <alignment horizontal="center" vertical="center" wrapText="1"/>
    </xf>
    <xf numFmtId="0" fontId="19" fillId="3" borderId="50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43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43" xfId="1" applyFont="1" applyFill="1" applyBorder="1" applyAlignment="1">
      <alignment horizontal="center" vertical="center" wrapText="1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43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48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50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/>
    </xf>
    <xf numFmtId="4" fontId="7" fillId="3" borderId="11" xfId="0" applyNumberFormat="1" applyFont="1" applyFill="1" applyBorder="1" applyAlignment="1">
      <alignment horizontal="center" vertical="center"/>
    </xf>
  </cellXfs>
  <cellStyles count="6">
    <cellStyle name="Euro" xfId="2"/>
    <cellStyle name="Normal" xfId="0" builtinId="0"/>
    <cellStyle name="Normal 2" xfId="5"/>
    <cellStyle name="Normal 2 2" xfId="3"/>
    <cellStyle name="Normal 5" xfId="4"/>
    <cellStyle name="Normal_Print acte 21.10.2011" xfId="1"/>
  </cellStyles>
  <dxfs count="0"/>
  <tableStyles count="0" defaultTableStyle="TableStyleMedium9" defaultPivotStyle="PivotStyleLight16"/>
  <colors>
    <mruColors>
      <color rgb="FF2DFF8C"/>
      <color rgb="FFCC99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J56"/>
  <sheetViews>
    <sheetView tabSelected="1" topLeftCell="A16" zoomScaleNormal="100" workbookViewId="0">
      <pane xSplit="2" topLeftCell="C1" activePane="topRight" state="frozen"/>
      <selection pane="topRight" activeCell="J12" sqref="J12"/>
    </sheetView>
  </sheetViews>
  <sheetFormatPr defaultColWidth="1.28515625" defaultRowHeight="12" customHeight="1"/>
  <cols>
    <col min="1" max="1" width="1.28515625" style="6" customWidth="1"/>
    <col min="2" max="2" width="17.140625" style="6" customWidth="1"/>
    <col min="3" max="3" width="11.7109375" style="6" bestFit="1" customWidth="1"/>
    <col min="4" max="4" width="13.140625" style="6" customWidth="1"/>
    <col min="5" max="6" width="11.85546875" style="6" customWidth="1"/>
    <col min="7" max="7" width="13.7109375" style="6" customWidth="1"/>
    <col min="8" max="8" width="13.5703125" style="6" customWidth="1"/>
    <col min="9" max="9" width="11.85546875" style="6" customWidth="1"/>
    <col min="10" max="10" width="12.5703125" style="6" customWidth="1"/>
    <col min="11" max="11" width="11.7109375" style="6" customWidth="1"/>
    <col min="12" max="17" width="17.140625" style="6" customWidth="1"/>
    <col min="18" max="18" width="10.140625" style="6" customWidth="1"/>
    <col min="19" max="19" width="11.7109375" style="6" customWidth="1"/>
    <col min="20" max="20" width="14.85546875" style="6" customWidth="1"/>
    <col min="21" max="21" width="19.85546875" style="6" customWidth="1"/>
    <col min="22" max="22" width="11.7109375" style="6" customWidth="1"/>
    <col min="23" max="23" width="17.140625" style="6" customWidth="1"/>
    <col min="24" max="24" width="12.140625" style="6" customWidth="1"/>
    <col min="25" max="25" width="17.140625" style="6" customWidth="1"/>
    <col min="26" max="26" width="9.7109375" style="6" customWidth="1"/>
    <col min="27" max="27" width="17.140625" style="6" customWidth="1"/>
    <col min="28" max="28" width="9.7109375" style="6" customWidth="1"/>
    <col min="29" max="30" width="17.140625" style="6" customWidth="1"/>
    <col min="31" max="32" width="9.7109375" style="6" customWidth="1"/>
    <col min="33" max="34" width="11.7109375" style="6" customWidth="1"/>
    <col min="35" max="35" width="9.85546875" style="8" customWidth="1"/>
    <col min="36" max="16384" width="1.28515625" style="6"/>
  </cols>
  <sheetData>
    <row r="1" spans="1:35" s="2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2"/>
    </row>
    <row r="2" spans="1:35" s="4" customFormat="1" ht="18">
      <c r="A2" s="3"/>
      <c r="B2" s="151" t="s">
        <v>48</v>
      </c>
      <c r="C2" s="143" t="s">
        <v>55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5"/>
      <c r="AI2" s="33"/>
    </row>
    <row r="3" spans="1:35" s="4" customFormat="1" ht="10.5" customHeight="1" thickBot="1">
      <c r="A3" s="3"/>
      <c r="B3" s="152"/>
      <c r="C3" s="154" t="s">
        <v>0</v>
      </c>
      <c r="D3" s="155"/>
      <c r="E3" s="155"/>
      <c r="F3" s="155"/>
      <c r="G3" s="155"/>
      <c r="H3" s="155"/>
      <c r="I3" s="155"/>
      <c r="J3" s="155"/>
      <c r="K3" s="155"/>
      <c r="L3" s="146" t="s">
        <v>27</v>
      </c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I3" s="33"/>
    </row>
    <row r="4" spans="1:35" s="2" customFormat="1" ht="33.75" customHeight="1" thickBot="1">
      <c r="A4" s="1"/>
      <c r="B4" s="152"/>
      <c r="C4" s="156"/>
      <c r="D4" s="157"/>
      <c r="E4" s="157"/>
      <c r="F4" s="157"/>
      <c r="G4" s="157"/>
      <c r="H4" s="157"/>
      <c r="I4" s="157"/>
      <c r="J4" s="157"/>
      <c r="K4" s="157"/>
      <c r="L4" s="157" t="s">
        <v>28</v>
      </c>
      <c r="M4" s="157"/>
      <c r="N4" s="157"/>
      <c r="O4" s="157"/>
      <c r="P4" s="157"/>
      <c r="Q4" s="157"/>
      <c r="R4" s="157"/>
      <c r="S4" s="157"/>
      <c r="T4" s="158" t="s">
        <v>29</v>
      </c>
      <c r="U4" s="158"/>
      <c r="V4" s="158"/>
      <c r="W4" s="60" t="s">
        <v>30</v>
      </c>
      <c r="X4" s="157" t="s">
        <v>31</v>
      </c>
      <c r="Y4" s="157"/>
      <c r="Z4" s="157"/>
      <c r="AA4" s="157"/>
      <c r="AB4" s="157"/>
      <c r="AC4" s="157"/>
      <c r="AD4" s="157"/>
      <c r="AE4" s="157"/>
      <c r="AF4" s="157"/>
      <c r="AG4" s="159"/>
      <c r="AH4" s="140" t="s">
        <v>79</v>
      </c>
      <c r="AI4" s="34"/>
    </row>
    <row r="5" spans="1:35" s="2" customFormat="1" ht="12" customHeight="1" thickBot="1">
      <c r="A5" s="1"/>
      <c r="B5" s="152"/>
      <c r="C5" s="160" t="s">
        <v>4</v>
      </c>
      <c r="D5" s="161"/>
      <c r="E5" s="161"/>
      <c r="F5" s="162"/>
      <c r="G5" s="163" t="s">
        <v>52</v>
      </c>
      <c r="H5" s="165" t="s">
        <v>51</v>
      </c>
      <c r="I5" s="167" t="s">
        <v>50</v>
      </c>
      <c r="J5" s="169" t="s">
        <v>46</v>
      </c>
      <c r="K5" s="171" t="s">
        <v>32</v>
      </c>
      <c r="L5" s="173" t="s">
        <v>5</v>
      </c>
      <c r="M5" s="174"/>
      <c r="N5" s="174"/>
      <c r="O5" s="162"/>
      <c r="P5" s="173" t="s">
        <v>6</v>
      </c>
      <c r="Q5" s="174"/>
      <c r="R5" s="162"/>
      <c r="S5" s="141" t="s">
        <v>33</v>
      </c>
      <c r="T5" s="175" t="s">
        <v>7</v>
      </c>
      <c r="U5" s="177" t="s">
        <v>8</v>
      </c>
      <c r="V5" s="141" t="s">
        <v>34</v>
      </c>
      <c r="W5" s="141" t="s">
        <v>36</v>
      </c>
      <c r="X5" s="179" t="s">
        <v>37</v>
      </c>
      <c r="Y5" s="180"/>
      <c r="Z5" s="181"/>
      <c r="AA5" s="175" t="s">
        <v>42</v>
      </c>
      <c r="AB5" s="182" t="s">
        <v>53</v>
      </c>
      <c r="AC5" s="182" t="s">
        <v>44</v>
      </c>
      <c r="AD5" s="182" t="s">
        <v>40</v>
      </c>
      <c r="AE5" s="182" t="s">
        <v>43</v>
      </c>
      <c r="AF5" s="177" t="s">
        <v>41</v>
      </c>
      <c r="AG5" s="141" t="s">
        <v>35</v>
      </c>
      <c r="AH5" s="141" t="s">
        <v>79</v>
      </c>
      <c r="AI5" s="34"/>
    </row>
    <row r="6" spans="1:35" s="2" customFormat="1" ht="41.25" thickBot="1">
      <c r="A6" s="1"/>
      <c r="B6" s="153"/>
      <c r="C6" s="133" t="s">
        <v>9</v>
      </c>
      <c r="D6" s="66" t="s">
        <v>47</v>
      </c>
      <c r="E6" s="67" t="s">
        <v>45</v>
      </c>
      <c r="F6" s="64" t="s">
        <v>10</v>
      </c>
      <c r="G6" s="164"/>
      <c r="H6" s="166"/>
      <c r="I6" s="168"/>
      <c r="J6" s="170"/>
      <c r="K6" s="172"/>
      <c r="L6" s="70" t="s">
        <v>11</v>
      </c>
      <c r="M6" s="38" t="s">
        <v>12</v>
      </c>
      <c r="N6" s="38" t="s">
        <v>13</v>
      </c>
      <c r="O6" s="63" t="s">
        <v>14</v>
      </c>
      <c r="P6" s="39" t="s">
        <v>16</v>
      </c>
      <c r="Q6" s="40" t="s">
        <v>15</v>
      </c>
      <c r="R6" s="63" t="s">
        <v>17</v>
      </c>
      <c r="S6" s="142"/>
      <c r="T6" s="176"/>
      <c r="U6" s="178"/>
      <c r="V6" s="142"/>
      <c r="W6" s="142"/>
      <c r="X6" s="21" t="s">
        <v>18</v>
      </c>
      <c r="Y6" s="71" t="s">
        <v>19</v>
      </c>
      <c r="Z6" s="37" t="s">
        <v>20</v>
      </c>
      <c r="AA6" s="176"/>
      <c r="AB6" s="183"/>
      <c r="AC6" s="183"/>
      <c r="AD6" s="183"/>
      <c r="AE6" s="183"/>
      <c r="AF6" s="178"/>
      <c r="AG6" s="142"/>
      <c r="AH6" s="142"/>
      <c r="AI6" s="34"/>
    </row>
    <row r="7" spans="1:35" ht="11.25">
      <c r="A7" s="5"/>
      <c r="B7" s="112" t="s">
        <v>54</v>
      </c>
      <c r="C7" s="57">
        <v>33855835.023605444</v>
      </c>
      <c r="D7" s="15">
        <v>18183926.144008137</v>
      </c>
      <c r="E7" s="36">
        <v>593238.83238643245</v>
      </c>
      <c r="F7" s="42">
        <f>C7+D7+E7</f>
        <v>52633000.000000015</v>
      </c>
      <c r="G7" s="54">
        <v>0</v>
      </c>
      <c r="H7" s="68">
        <v>36082000</v>
      </c>
      <c r="I7" s="42">
        <v>518000</v>
      </c>
      <c r="J7" s="42">
        <v>452000</v>
      </c>
      <c r="K7" s="42">
        <f>F7+H7+I7+J7</f>
        <v>89685000.000000015</v>
      </c>
      <c r="L7" s="54">
        <v>5024079.4179741796</v>
      </c>
      <c r="M7" s="15">
        <v>2349564.3399199783</v>
      </c>
      <c r="N7" s="15">
        <v>6665356.2421058407</v>
      </c>
      <c r="O7" s="36">
        <f>L7+M7+N7</f>
        <v>14039000</v>
      </c>
      <c r="P7" s="54">
        <v>82000</v>
      </c>
      <c r="Q7" s="15">
        <v>1182000</v>
      </c>
      <c r="R7" s="36">
        <f>P7+Q7</f>
        <v>1264000</v>
      </c>
      <c r="S7" s="42">
        <f>O7+R7</f>
        <v>15303000</v>
      </c>
      <c r="T7" s="54">
        <v>22529000</v>
      </c>
      <c r="U7" s="36">
        <v>7435000</v>
      </c>
      <c r="V7" s="42">
        <f t="shared" ref="V7:V10" si="0">T7+U7</f>
        <v>29964000</v>
      </c>
      <c r="W7" s="42">
        <v>805000</v>
      </c>
      <c r="X7" s="15">
        <v>55000</v>
      </c>
      <c r="Y7" s="54">
        <v>101000</v>
      </c>
      <c r="Z7" s="36">
        <f>Y7+X7</f>
        <v>156000</v>
      </c>
      <c r="AA7" s="54">
        <v>28000</v>
      </c>
      <c r="AB7" s="15">
        <v>25000</v>
      </c>
      <c r="AC7" s="15">
        <v>247000</v>
      </c>
      <c r="AD7" s="15">
        <v>1160000</v>
      </c>
      <c r="AE7" s="15">
        <v>66000</v>
      </c>
      <c r="AF7" s="36">
        <v>32000</v>
      </c>
      <c r="AG7" s="42">
        <f>Z7+AA7+AE7+AC7+AD7+AB7+AF7</f>
        <v>1714000</v>
      </c>
      <c r="AH7" s="42">
        <v>0</v>
      </c>
      <c r="AI7" s="23"/>
    </row>
    <row r="8" spans="1:35" ht="11.25">
      <c r="A8" s="5"/>
      <c r="B8" s="128" t="s">
        <v>59</v>
      </c>
      <c r="C8" s="58">
        <v>33872984.963050291</v>
      </c>
      <c r="D8" s="18">
        <v>18202759.045252632</v>
      </c>
      <c r="E8" s="19">
        <v>592255.99169708183</v>
      </c>
      <c r="F8" s="43">
        <f>C8+D8+E8</f>
        <v>52668000.000000007</v>
      </c>
      <c r="G8" s="52">
        <v>0</v>
      </c>
      <c r="H8" s="69">
        <v>37362000</v>
      </c>
      <c r="I8" s="43">
        <v>604000</v>
      </c>
      <c r="J8" s="43">
        <v>464000</v>
      </c>
      <c r="K8" s="43">
        <f t="shared" ref="K8:K10" si="1">F8+H8+I8+J8</f>
        <v>91098000</v>
      </c>
      <c r="L8" s="52">
        <v>5042404.0748517709</v>
      </c>
      <c r="M8" s="18">
        <v>2355809.2027238035</v>
      </c>
      <c r="N8" s="18">
        <v>6679786.7224244233</v>
      </c>
      <c r="O8" s="19">
        <f t="shared" ref="O8:O10" si="2">L8+M8+N8</f>
        <v>14077999.999999998</v>
      </c>
      <c r="P8" s="52">
        <v>81999.999999999913</v>
      </c>
      <c r="Q8" s="18">
        <v>1181999.9999999984</v>
      </c>
      <c r="R8" s="19">
        <f>P8+Q8</f>
        <v>1263999.9999999984</v>
      </c>
      <c r="S8" s="43">
        <f>O8+R8</f>
        <v>15341999.999999996</v>
      </c>
      <c r="T8" s="52">
        <v>23157000</v>
      </c>
      <c r="U8" s="19">
        <v>8545000</v>
      </c>
      <c r="V8" s="43">
        <f t="shared" si="0"/>
        <v>31702000</v>
      </c>
      <c r="W8" s="43">
        <v>805000</v>
      </c>
      <c r="X8" s="18">
        <v>55000</v>
      </c>
      <c r="Y8" s="52">
        <v>101000</v>
      </c>
      <c r="Z8" s="19">
        <f>Y8+X8</f>
        <v>156000</v>
      </c>
      <c r="AA8" s="52">
        <v>28000</v>
      </c>
      <c r="AB8" s="18">
        <v>25000</v>
      </c>
      <c r="AC8" s="18">
        <v>247000</v>
      </c>
      <c r="AD8" s="18">
        <v>1160000</v>
      </c>
      <c r="AE8" s="18">
        <v>66000</v>
      </c>
      <c r="AF8" s="19">
        <v>32000</v>
      </c>
      <c r="AG8" s="43">
        <f>Z8+AA8+AE8+AC8+AD8+AB8+AF8</f>
        <v>1714000</v>
      </c>
      <c r="AH8" s="43">
        <v>0</v>
      </c>
      <c r="AI8" s="23"/>
    </row>
    <row r="9" spans="1:35" ht="11.25">
      <c r="A9" s="5"/>
      <c r="B9" s="129" t="s">
        <v>80</v>
      </c>
      <c r="C9" s="58">
        <v>0</v>
      </c>
      <c r="D9" s="18">
        <v>0</v>
      </c>
      <c r="E9" s="18">
        <v>0</v>
      </c>
      <c r="F9" s="18">
        <f>C9+D9+E9</f>
        <v>0</v>
      </c>
      <c r="G9" s="18">
        <v>0</v>
      </c>
      <c r="H9" s="69">
        <v>0</v>
      </c>
      <c r="I9" s="18">
        <v>0</v>
      </c>
      <c r="J9" s="18">
        <v>0</v>
      </c>
      <c r="K9" s="43">
        <f t="shared" si="1"/>
        <v>0</v>
      </c>
      <c r="L9" s="18">
        <v>0</v>
      </c>
      <c r="M9" s="18">
        <v>0</v>
      </c>
      <c r="N9" s="18">
        <v>0</v>
      </c>
      <c r="O9" s="19">
        <f t="shared" si="2"/>
        <v>0</v>
      </c>
      <c r="P9" s="18">
        <v>0</v>
      </c>
      <c r="Q9" s="18">
        <v>0</v>
      </c>
      <c r="R9" s="19">
        <f>P9+Q9</f>
        <v>0</v>
      </c>
      <c r="S9" s="43">
        <f>O9+R9</f>
        <v>0</v>
      </c>
      <c r="T9" s="18">
        <v>0</v>
      </c>
      <c r="U9" s="18">
        <v>0</v>
      </c>
      <c r="V9" s="43">
        <f t="shared" si="0"/>
        <v>0</v>
      </c>
      <c r="W9" s="18">
        <v>0</v>
      </c>
      <c r="X9" s="18">
        <v>0</v>
      </c>
      <c r="Y9" s="18">
        <v>0</v>
      </c>
      <c r="Z9" s="19">
        <f>Y9+X9</f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43">
        <f>Z9+AA9+AE9+AC9+AD9+AB9+AF9</f>
        <v>0</v>
      </c>
      <c r="AH9" s="19">
        <v>64000</v>
      </c>
      <c r="AI9" s="23"/>
    </row>
    <row r="10" spans="1:35" thickBot="1">
      <c r="A10" s="5"/>
      <c r="B10" s="130" t="s">
        <v>77</v>
      </c>
      <c r="C10" s="134">
        <v>32205318.637972731</v>
      </c>
      <c r="D10" s="124">
        <v>17306583.868592367</v>
      </c>
      <c r="E10" s="125">
        <v>563097.49343493942</v>
      </c>
      <c r="F10" s="126">
        <f>C10+D10+E10</f>
        <v>50075000.00000003</v>
      </c>
      <c r="G10" s="123">
        <v>0</v>
      </c>
      <c r="H10" s="127">
        <v>37362000.00000003</v>
      </c>
      <c r="I10" s="126">
        <v>603999.99999999942</v>
      </c>
      <c r="J10" s="126">
        <v>455000.00000000122</v>
      </c>
      <c r="K10" s="126">
        <f t="shared" si="1"/>
        <v>88496000.00000006</v>
      </c>
      <c r="L10" s="123">
        <v>5035240.5515177008</v>
      </c>
      <c r="M10" s="124">
        <v>2352462.4074365129</v>
      </c>
      <c r="N10" s="124">
        <v>6670297.041045785</v>
      </c>
      <c r="O10" s="125">
        <f t="shared" si="2"/>
        <v>14057999.999999998</v>
      </c>
      <c r="P10" s="123">
        <v>82000.000000000102</v>
      </c>
      <c r="Q10" s="124">
        <v>1632999.9999999937</v>
      </c>
      <c r="R10" s="125">
        <f>P10+Q10</f>
        <v>1714999.9999999937</v>
      </c>
      <c r="S10" s="126">
        <f>O10+R10</f>
        <v>15772999.999999993</v>
      </c>
      <c r="T10" s="123">
        <v>21268000.000000115</v>
      </c>
      <c r="U10" s="125">
        <v>6490000</v>
      </c>
      <c r="V10" s="126">
        <f t="shared" si="0"/>
        <v>27758000.000000115</v>
      </c>
      <c r="W10" s="126">
        <v>805000.00000000279</v>
      </c>
      <c r="X10" s="124">
        <v>55000</v>
      </c>
      <c r="Y10" s="123">
        <v>106000</v>
      </c>
      <c r="Z10" s="125">
        <f>Y10+X10</f>
        <v>161000</v>
      </c>
      <c r="AA10" s="123">
        <v>28000</v>
      </c>
      <c r="AB10" s="124">
        <v>25000</v>
      </c>
      <c r="AC10" s="124">
        <v>247000</v>
      </c>
      <c r="AD10" s="124">
        <v>1160000</v>
      </c>
      <c r="AE10" s="124">
        <v>66000</v>
      </c>
      <c r="AF10" s="125">
        <v>32000</v>
      </c>
      <c r="AG10" s="126">
        <f>Z10+AA10+AE10+AC10+AD10+AB10+AF10</f>
        <v>1719000</v>
      </c>
      <c r="AH10" s="126">
        <v>0</v>
      </c>
      <c r="AI10" s="23"/>
    </row>
    <row r="11" spans="1:35" s="8" customFormat="1" thickBot="1">
      <c r="A11" s="7"/>
      <c r="B11" s="131" t="s">
        <v>23</v>
      </c>
      <c r="C11" s="135">
        <f>SUM(C7:C10)</f>
        <v>99934138.624628469</v>
      </c>
      <c r="D11" s="59">
        <f t="shared" ref="D11:J11" si="3">SUM(D7:D10)</f>
        <v>53693269.057853132</v>
      </c>
      <c r="E11" s="59">
        <f t="shared" si="3"/>
        <v>1748592.3175184536</v>
      </c>
      <c r="F11" s="59">
        <f t="shared" si="3"/>
        <v>155376000.00000006</v>
      </c>
      <c r="G11" s="59">
        <f t="shared" si="3"/>
        <v>0</v>
      </c>
      <c r="H11" s="59">
        <f t="shared" si="3"/>
        <v>110806000.00000003</v>
      </c>
      <c r="I11" s="59">
        <f t="shared" si="3"/>
        <v>1725999.9999999995</v>
      </c>
      <c r="J11" s="59">
        <f t="shared" si="3"/>
        <v>1371000.0000000012</v>
      </c>
      <c r="K11" s="65">
        <f>SUM(K7:K10)</f>
        <v>269279000.00000006</v>
      </c>
      <c r="L11" s="59">
        <f t="shared" ref="L11:AH11" si="4">SUM(L7:L10)</f>
        <v>15101724.044343652</v>
      </c>
      <c r="M11" s="59">
        <f t="shared" si="4"/>
        <v>7057835.9500802942</v>
      </c>
      <c r="N11" s="59">
        <f t="shared" si="4"/>
        <v>20015440.005576048</v>
      </c>
      <c r="O11" s="59">
        <f t="shared" si="4"/>
        <v>42175000</v>
      </c>
      <c r="P11" s="59">
        <f t="shared" si="4"/>
        <v>246000</v>
      </c>
      <c r="Q11" s="59">
        <f t="shared" si="4"/>
        <v>3996999.9999999916</v>
      </c>
      <c r="R11" s="59">
        <f t="shared" si="4"/>
        <v>4242999.9999999916</v>
      </c>
      <c r="S11" s="59">
        <f t="shared" si="4"/>
        <v>46417999.999999985</v>
      </c>
      <c r="T11" s="59">
        <f t="shared" si="4"/>
        <v>66954000.000000119</v>
      </c>
      <c r="U11" s="59">
        <f t="shared" si="4"/>
        <v>22470000</v>
      </c>
      <c r="V11" s="59">
        <f t="shared" si="4"/>
        <v>89424000.000000119</v>
      </c>
      <c r="W11" s="59">
        <f t="shared" si="4"/>
        <v>2415000.0000000028</v>
      </c>
      <c r="X11" s="59">
        <f t="shared" si="4"/>
        <v>165000</v>
      </c>
      <c r="Y11" s="59">
        <f t="shared" si="4"/>
        <v>308000</v>
      </c>
      <c r="Z11" s="59">
        <f t="shared" si="4"/>
        <v>473000</v>
      </c>
      <c r="AA11" s="59">
        <f t="shared" si="4"/>
        <v>84000</v>
      </c>
      <c r="AB11" s="59">
        <f t="shared" si="4"/>
        <v>75000</v>
      </c>
      <c r="AC11" s="59">
        <f t="shared" si="4"/>
        <v>741000</v>
      </c>
      <c r="AD11" s="59">
        <f t="shared" si="4"/>
        <v>3480000</v>
      </c>
      <c r="AE11" s="59">
        <f t="shared" si="4"/>
        <v>198000</v>
      </c>
      <c r="AF11" s="59">
        <f t="shared" si="4"/>
        <v>96000</v>
      </c>
      <c r="AG11" s="59">
        <f t="shared" si="4"/>
        <v>5147000</v>
      </c>
      <c r="AH11" s="65">
        <f t="shared" si="4"/>
        <v>64000</v>
      </c>
      <c r="AI11" s="23"/>
    </row>
    <row r="12" spans="1:35" thickBot="1">
      <c r="A12" s="5"/>
      <c r="B12" s="112"/>
      <c r="C12" s="57"/>
      <c r="D12" s="15"/>
      <c r="E12" s="36"/>
      <c r="F12" s="42"/>
      <c r="G12" s="54"/>
      <c r="H12" s="68"/>
      <c r="I12" s="42"/>
      <c r="J12" s="42"/>
      <c r="K12" s="42"/>
      <c r="L12" s="54"/>
      <c r="M12" s="15"/>
      <c r="N12" s="15"/>
      <c r="O12" s="36"/>
      <c r="P12" s="54"/>
      <c r="Q12" s="15"/>
      <c r="R12" s="36"/>
      <c r="S12" s="42"/>
      <c r="T12" s="54"/>
      <c r="U12" s="36"/>
      <c r="V12" s="42"/>
      <c r="W12" s="42"/>
      <c r="X12" s="15"/>
      <c r="Y12" s="54"/>
      <c r="Z12" s="36"/>
      <c r="AA12" s="54"/>
      <c r="AB12" s="15"/>
      <c r="AC12" s="15"/>
      <c r="AD12" s="15"/>
      <c r="AE12" s="15"/>
      <c r="AF12" s="36"/>
      <c r="AG12" s="42"/>
      <c r="AH12" s="42"/>
      <c r="AI12" s="23"/>
    </row>
    <row r="13" spans="1:35" s="8" customFormat="1" thickBot="1">
      <c r="A13" s="7"/>
      <c r="B13" s="131" t="s">
        <v>24</v>
      </c>
      <c r="C13" s="135">
        <f t="shared" ref="C13:AG13" si="5">SUM(C12:C12)</f>
        <v>0</v>
      </c>
      <c r="D13" s="61">
        <f t="shared" si="5"/>
        <v>0</v>
      </c>
      <c r="E13" s="62">
        <f t="shared" si="5"/>
        <v>0</v>
      </c>
      <c r="F13" s="65">
        <f t="shared" si="5"/>
        <v>0</v>
      </c>
      <c r="G13" s="59">
        <f t="shared" si="5"/>
        <v>0</v>
      </c>
      <c r="H13" s="62">
        <f t="shared" si="5"/>
        <v>0</v>
      </c>
      <c r="I13" s="65">
        <f t="shared" si="5"/>
        <v>0</v>
      </c>
      <c r="J13" s="65">
        <f t="shared" si="5"/>
        <v>0</v>
      </c>
      <c r="K13" s="65">
        <f t="shared" si="5"/>
        <v>0</v>
      </c>
      <c r="L13" s="59">
        <f t="shared" si="5"/>
        <v>0</v>
      </c>
      <c r="M13" s="61">
        <f t="shared" si="5"/>
        <v>0</v>
      </c>
      <c r="N13" s="61">
        <f t="shared" si="5"/>
        <v>0</v>
      </c>
      <c r="O13" s="61">
        <f t="shared" si="5"/>
        <v>0</v>
      </c>
      <c r="P13" s="61">
        <f t="shared" si="5"/>
        <v>0</v>
      </c>
      <c r="Q13" s="61">
        <f t="shared" si="5"/>
        <v>0</v>
      </c>
      <c r="R13" s="61">
        <f t="shared" si="5"/>
        <v>0</v>
      </c>
      <c r="S13" s="62">
        <f t="shared" si="5"/>
        <v>0</v>
      </c>
      <c r="T13" s="59">
        <f t="shared" si="5"/>
        <v>0</v>
      </c>
      <c r="U13" s="62">
        <f t="shared" si="5"/>
        <v>0</v>
      </c>
      <c r="V13" s="65">
        <f t="shared" si="5"/>
        <v>0</v>
      </c>
      <c r="W13" s="65">
        <f t="shared" si="5"/>
        <v>0</v>
      </c>
      <c r="X13" s="61">
        <f t="shared" si="5"/>
        <v>0</v>
      </c>
      <c r="Y13" s="59">
        <f t="shared" si="5"/>
        <v>0</v>
      </c>
      <c r="Z13" s="62">
        <f t="shared" si="5"/>
        <v>0</v>
      </c>
      <c r="AA13" s="59">
        <f t="shared" si="5"/>
        <v>0</v>
      </c>
      <c r="AB13" s="61">
        <f t="shared" si="5"/>
        <v>0</v>
      </c>
      <c r="AC13" s="61">
        <f t="shared" si="5"/>
        <v>0</v>
      </c>
      <c r="AD13" s="61">
        <f t="shared" si="5"/>
        <v>0</v>
      </c>
      <c r="AE13" s="61">
        <f t="shared" si="5"/>
        <v>0</v>
      </c>
      <c r="AF13" s="62">
        <f t="shared" si="5"/>
        <v>0</v>
      </c>
      <c r="AG13" s="65">
        <f t="shared" si="5"/>
        <v>0</v>
      </c>
      <c r="AH13" s="65">
        <f t="shared" ref="AH13" si="6">SUM(AH12:AH12)</f>
        <v>0</v>
      </c>
      <c r="AI13" s="23"/>
    </row>
    <row r="14" spans="1:35" thickBot="1">
      <c r="A14" s="5"/>
      <c r="B14" s="112"/>
      <c r="C14" s="57"/>
      <c r="D14" s="15"/>
      <c r="E14" s="108"/>
      <c r="F14" s="113"/>
      <c r="G14" s="57"/>
      <c r="H14" s="114"/>
      <c r="I14" s="113"/>
      <c r="J14" s="113"/>
      <c r="K14" s="113"/>
      <c r="L14" s="57"/>
      <c r="M14" s="15"/>
      <c r="N14" s="15"/>
      <c r="O14" s="108"/>
      <c r="P14" s="57"/>
      <c r="Q14" s="15"/>
      <c r="R14" s="108"/>
      <c r="S14" s="113"/>
      <c r="T14" s="57"/>
      <c r="U14" s="15"/>
      <c r="V14" s="108"/>
      <c r="W14" s="113"/>
      <c r="X14" s="15"/>
      <c r="Y14" s="57"/>
      <c r="Z14" s="108"/>
      <c r="AA14" s="57"/>
      <c r="AB14" s="15"/>
      <c r="AC14" s="15"/>
      <c r="AD14" s="15"/>
      <c r="AE14" s="15"/>
      <c r="AF14" s="36"/>
      <c r="AG14" s="42"/>
      <c r="AH14" s="42"/>
      <c r="AI14" s="23"/>
    </row>
    <row r="15" spans="1:35" s="8" customFormat="1" thickBot="1">
      <c r="A15" s="7"/>
      <c r="B15" s="115" t="s">
        <v>25</v>
      </c>
      <c r="C15" s="116">
        <f t="shared" ref="C15:AG15" si="7">SUM(C14:C14)</f>
        <v>0</v>
      </c>
      <c r="D15" s="109">
        <f t="shared" si="7"/>
        <v>0</v>
      </c>
      <c r="E15" s="117">
        <f t="shared" si="7"/>
        <v>0</v>
      </c>
      <c r="F15" s="118">
        <f t="shared" si="7"/>
        <v>0</v>
      </c>
      <c r="G15" s="116">
        <f t="shared" si="7"/>
        <v>0</v>
      </c>
      <c r="H15" s="117">
        <f t="shared" si="7"/>
        <v>0</v>
      </c>
      <c r="I15" s="118">
        <f t="shared" si="7"/>
        <v>0</v>
      </c>
      <c r="J15" s="118">
        <f t="shared" si="7"/>
        <v>0</v>
      </c>
      <c r="K15" s="118">
        <f t="shared" si="7"/>
        <v>0</v>
      </c>
      <c r="L15" s="116">
        <f t="shared" si="7"/>
        <v>0</v>
      </c>
      <c r="M15" s="109">
        <f t="shared" si="7"/>
        <v>0</v>
      </c>
      <c r="N15" s="109">
        <f t="shared" si="7"/>
        <v>0</v>
      </c>
      <c r="O15" s="117">
        <f t="shared" si="7"/>
        <v>0</v>
      </c>
      <c r="P15" s="116">
        <f t="shared" si="7"/>
        <v>0</v>
      </c>
      <c r="Q15" s="109">
        <f t="shared" si="7"/>
        <v>0</v>
      </c>
      <c r="R15" s="117">
        <f t="shared" si="7"/>
        <v>0</v>
      </c>
      <c r="S15" s="118">
        <f t="shared" si="7"/>
        <v>0</v>
      </c>
      <c r="T15" s="116">
        <f t="shared" si="7"/>
        <v>0</v>
      </c>
      <c r="U15" s="110">
        <f t="shared" si="7"/>
        <v>0</v>
      </c>
      <c r="V15" s="119">
        <f t="shared" si="7"/>
        <v>0</v>
      </c>
      <c r="W15" s="118">
        <f t="shared" si="7"/>
        <v>0</v>
      </c>
      <c r="X15" s="109">
        <f t="shared" si="7"/>
        <v>0</v>
      </c>
      <c r="Y15" s="116">
        <f t="shared" si="7"/>
        <v>0</v>
      </c>
      <c r="Z15" s="117">
        <f t="shared" si="7"/>
        <v>0</v>
      </c>
      <c r="AA15" s="116">
        <f t="shared" si="7"/>
        <v>0</v>
      </c>
      <c r="AB15" s="109">
        <f t="shared" si="7"/>
        <v>0</v>
      </c>
      <c r="AC15" s="109">
        <f t="shared" si="7"/>
        <v>0</v>
      </c>
      <c r="AD15" s="109">
        <f t="shared" si="7"/>
        <v>0</v>
      </c>
      <c r="AE15" s="109">
        <f t="shared" si="7"/>
        <v>0</v>
      </c>
      <c r="AF15" s="110">
        <f t="shared" si="7"/>
        <v>0</v>
      </c>
      <c r="AG15" s="111">
        <f t="shared" si="7"/>
        <v>0</v>
      </c>
      <c r="AH15" s="111">
        <f t="shared" ref="AH15" si="8">SUM(AH14:AH14)</f>
        <v>0</v>
      </c>
      <c r="AI15" s="23"/>
    </row>
    <row r="16" spans="1:35" thickBot="1">
      <c r="A16" s="5"/>
      <c r="B16" s="112"/>
      <c r="C16" s="57"/>
      <c r="D16" s="15"/>
      <c r="E16" s="108"/>
      <c r="F16" s="113"/>
      <c r="G16" s="57"/>
      <c r="H16" s="114"/>
      <c r="I16" s="113"/>
      <c r="J16" s="113"/>
      <c r="K16" s="113"/>
      <c r="L16" s="57"/>
      <c r="M16" s="15"/>
      <c r="N16" s="15"/>
      <c r="O16" s="108"/>
      <c r="P16" s="57"/>
      <c r="Q16" s="15"/>
      <c r="R16" s="108"/>
      <c r="S16" s="113"/>
      <c r="T16" s="57"/>
      <c r="U16" s="15"/>
      <c r="V16" s="108"/>
      <c r="W16" s="113"/>
      <c r="X16" s="15"/>
      <c r="Y16" s="57"/>
      <c r="Z16" s="108"/>
      <c r="AA16" s="57"/>
      <c r="AB16" s="15"/>
      <c r="AC16" s="15"/>
      <c r="AD16" s="15"/>
      <c r="AE16" s="15"/>
      <c r="AF16" s="36"/>
      <c r="AG16" s="42"/>
      <c r="AH16" s="42"/>
      <c r="AI16" s="23"/>
    </row>
    <row r="17" spans="1:36" s="8" customFormat="1" thickBot="1">
      <c r="A17" s="7"/>
      <c r="B17" s="115" t="s">
        <v>26</v>
      </c>
      <c r="C17" s="116">
        <f t="shared" ref="C17:AG17" si="9">SUM(C16:C16)</f>
        <v>0</v>
      </c>
      <c r="D17" s="109">
        <f t="shared" si="9"/>
        <v>0</v>
      </c>
      <c r="E17" s="117">
        <f t="shared" si="9"/>
        <v>0</v>
      </c>
      <c r="F17" s="118">
        <f t="shared" si="9"/>
        <v>0</v>
      </c>
      <c r="G17" s="116">
        <f t="shared" si="9"/>
        <v>0</v>
      </c>
      <c r="H17" s="117">
        <f t="shared" si="9"/>
        <v>0</v>
      </c>
      <c r="I17" s="118">
        <f t="shared" si="9"/>
        <v>0</v>
      </c>
      <c r="J17" s="118">
        <f t="shared" si="9"/>
        <v>0</v>
      </c>
      <c r="K17" s="118">
        <f t="shared" si="9"/>
        <v>0</v>
      </c>
      <c r="L17" s="116">
        <f t="shared" si="9"/>
        <v>0</v>
      </c>
      <c r="M17" s="109">
        <f t="shared" si="9"/>
        <v>0</v>
      </c>
      <c r="N17" s="109">
        <f t="shared" si="9"/>
        <v>0</v>
      </c>
      <c r="O17" s="117">
        <f t="shared" si="9"/>
        <v>0</v>
      </c>
      <c r="P17" s="116">
        <f t="shared" si="9"/>
        <v>0</v>
      </c>
      <c r="Q17" s="109">
        <f t="shared" si="9"/>
        <v>0</v>
      </c>
      <c r="R17" s="117">
        <f t="shared" si="9"/>
        <v>0</v>
      </c>
      <c r="S17" s="118">
        <f t="shared" si="9"/>
        <v>0</v>
      </c>
      <c r="T17" s="116">
        <f t="shared" si="9"/>
        <v>0</v>
      </c>
      <c r="U17" s="109">
        <f t="shared" si="9"/>
        <v>0</v>
      </c>
      <c r="V17" s="117">
        <f t="shared" si="9"/>
        <v>0</v>
      </c>
      <c r="W17" s="118">
        <f t="shared" si="9"/>
        <v>0</v>
      </c>
      <c r="X17" s="109">
        <f t="shared" si="9"/>
        <v>0</v>
      </c>
      <c r="Y17" s="116">
        <f t="shared" si="9"/>
        <v>0</v>
      </c>
      <c r="Z17" s="117">
        <f t="shared" si="9"/>
        <v>0</v>
      </c>
      <c r="AA17" s="116">
        <f t="shared" si="9"/>
        <v>0</v>
      </c>
      <c r="AB17" s="109">
        <f t="shared" si="9"/>
        <v>0</v>
      </c>
      <c r="AC17" s="109">
        <f t="shared" si="9"/>
        <v>0</v>
      </c>
      <c r="AD17" s="109">
        <f t="shared" si="9"/>
        <v>0</v>
      </c>
      <c r="AE17" s="109">
        <f t="shared" si="9"/>
        <v>0</v>
      </c>
      <c r="AF17" s="110">
        <f t="shared" si="9"/>
        <v>0</v>
      </c>
      <c r="AG17" s="111">
        <f t="shared" si="9"/>
        <v>0</v>
      </c>
      <c r="AH17" s="111">
        <f t="shared" ref="AH17" si="10">SUM(AH16:AH16)</f>
        <v>0</v>
      </c>
      <c r="AI17" s="23"/>
    </row>
    <row r="18" spans="1:36" thickBot="1">
      <c r="A18" s="5"/>
      <c r="B18" s="132" t="s">
        <v>56</v>
      </c>
      <c r="C18" s="30">
        <f t="shared" ref="C18:AG18" si="11">C11+C13+C15+C17</f>
        <v>99934138.624628469</v>
      </c>
      <c r="D18" s="24">
        <f t="shared" si="11"/>
        <v>53693269.057853132</v>
      </c>
      <c r="E18" s="28">
        <f t="shared" si="11"/>
        <v>1748592.3175184536</v>
      </c>
      <c r="F18" s="29">
        <f t="shared" si="11"/>
        <v>155376000.00000006</v>
      </c>
      <c r="G18" s="25">
        <f t="shared" si="11"/>
        <v>0</v>
      </c>
      <c r="H18" s="28">
        <f t="shared" si="11"/>
        <v>110806000.00000003</v>
      </c>
      <c r="I18" s="29">
        <f t="shared" si="11"/>
        <v>1725999.9999999995</v>
      </c>
      <c r="J18" s="29">
        <f t="shared" si="11"/>
        <v>1371000.0000000012</v>
      </c>
      <c r="K18" s="29">
        <f t="shared" si="11"/>
        <v>269279000.00000006</v>
      </c>
      <c r="L18" s="25">
        <f t="shared" si="11"/>
        <v>15101724.044343652</v>
      </c>
      <c r="M18" s="24">
        <f t="shared" si="11"/>
        <v>7057835.9500802942</v>
      </c>
      <c r="N18" s="24">
        <f t="shared" si="11"/>
        <v>20015440.005576048</v>
      </c>
      <c r="O18" s="24">
        <f t="shared" si="11"/>
        <v>42175000</v>
      </c>
      <c r="P18" s="24">
        <f t="shared" si="11"/>
        <v>246000</v>
      </c>
      <c r="Q18" s="24">
        <f t="shared" si="11"/>
        <v>3996999.9999999916</v>
      </c>
      <c r="R18" s="28">
        <f t="shared" si="11"/>
        <v>4242999.9999999916</v>
      </c>
      <c r="S18" s="29">
        <f t="shared" si="11"/>
        <v>46417999.999999985</v>
      </c>
      <c r="T18" s="25">
        <f t="shared" si="11"/>
        <v>66954000.000000119</v>
      </c>
      <c r="U18" s="28">
        <f t="shared" si="11"/>
        <v>22470000</v>
      </c>
      <c r="V18" s="29">
        <f t="shared" si="11"/>
        <v>89424000.000000119</v>
      </c>
      <c r="W18" s="29">
        <f t="shared" si="11"/>
        <v>2415000.0000000028</v>
      </c>
      <c r="X18" s="24">
        <f t="shared" si="11"/>
        <v>165000</v>
      </c>
      <c r="Y18" s="25">
        <f t="shared" si="11"/>
        <v>308000</v>
      </c>
      <c r="Z18" s="28">
        <f t="shared" si="11"/>
        <v>473000</v>
      </c>
      <c r="AA18" s="25">
        <f t="shared" si="11"/>
        <v>84000</v>
      </c>
      <c r="AB18" s="24">
        <f t="shared" si="11"/>
        <v>75000</v>
      </c>
      <c r="AC18" s="24">
        <f t="shared" si="11"/>
        <v>741000</v>
      </c>
      <c r="AD18" s="24">
        <f t="shared" si="11"/>
        <v>3480000</v>
      </c>
      <c r="AE18" s="24">
        <f t="shared" si="11"/>
        <v>198000</v>
      </c>
      <c r="AF18" s="28">
        <f t="shared" si="11"/>
        <v>96000</v>
      </c>
      <c r="AG18" s="29">
        <f t="shared" si="11"/>
        <v>5147000</v>
      </c>
      <c r="AH18" s="29">
        <f t="shared" ref="AH18" si="12">AH11+AH13+AH15+AH17</f>
        <v>64000</v>
      </c>
      <c r="AI18" s="23"/>
    </row>
    <row r="19" spans="1:36" s="11" customFormat="1" ht="11.25">
      <c r="A19" s="9"/>
      <c r="B19" s="4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23"/>
    </row>
    <row r="20" spans="1:36" s="11" customFormat="1" thickBot="1">
      <c r="A20" s="9"/>
      <c r="B20" s="4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23"/>
    </row>
    <row r="21" spans="1:36" s="4" customFormat="1" ht="18.75" thickBot="1">
      <c r="A21" s="3"/>
      <c r="B21" s="185" t="s">
        <v>22</v>
      </c>
      <c r="C21" s="188" t="s">
        <v>58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90"/>
      <c r="AH21" s="136"/>
      <c r="AI21" s="33"/>
    </row>
    <row r="22" spans="1:36" s="4" customFormat="1" ht="23.25" customHeight="1">
      <c r="A22" s="3"/>
      <c r="B22" s="186"/>
      <c r="C22" s="191" t="s">
        <v>0</v>
      </c>
      <c r="D22" s="192"/>
      <c r="E22" s="192"/>
      <c r="F22" s="192"/>
      <c r="G22" s="192"/>
      <c r="H22" s="192"/>
      <c r="I22" s="192"/>
      <c r="J22" s="192"/>
      <c r="K22" s="192"/>
      <c r="L22" s="155" t="s">
        <v>27</v>
      </c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95"/>
      <c r="AH22" s="149" t="s">
        <v>79</v>
      </c>
      <c r="AI22" s="33"/>
    </row>
    <row r="23" spans="1:36" s="2" customFormat="1" ht="28.5" thickBot="1">
      <c r="A23" s="1"/>
      <c r="B23" s="186"/>
      <c r="C23" s="193"/>
      <c r="D23" s="194"/>
      <c r="E23" s="194"/>
      <c r="F23" s="194"/>
      <c r="G23" s="194"/>
      <c r="H23" s="194"/>
      <c r="I23" s="194"/>
      <c r="J23" s="194"/>
      <c r="K23" s="194"/>
      <c r="L23" s="157" t="s">
        <v>28</v>
      </c>
      <c r="M23" s="157"/>
      <c r="N23" s="157"/>
      <c r="O23" s="157"/>
      <c r="P23" s="157"/>
      <c r="Q23" s="157"/>
      <c r="R23" s="157"/>
      <c r="S23" s="157"/>
      <c r="T23" s="158" t="s">
        <v>29</v>
      </c>
      <c r="U23" s="158"/>
      <c r="V23" s="158"/>
      <c r="W23" s="88" t="s">
        <v>30</v>
      </c>
      <c r="X23" s="157" t="s">
        <v>31</v>
      </c>
      <c r="Y23" s="157"/>
      <c r="Z23" s="157"/>
      <c r="AA23" s="157"/>
      <c r="AB23" s="157"/>
      <c r="AC23" s="157"/>
      <c r="AD23" s="157"/>
      <c r="AE23" s="157"/>
      <c r="AF23" s="157"/>
      <c r="AG23" s="159"/>
      <c r="AH23" s="150"/>
      <c r="AI23" s="34"/>
    </row>
    <row r="24" spans="1:36" s="2" customFormat="1" ht="12" customHeight="1" thickBot="1">
      <c r="A24" s="1"/>
      <c r="B24" s="186"/>
      <c r="C24" s="160" t="s">
        <v>4</v>
      </c>
      <c r="D24" s="161"/>
      <c r="E24" s="161"/>
      <c r="F24" s="162"/>
      <c r="G24" s="173" t="s">
        <v>49</v>
      </c>
      <c r="H24" s="197" t="s">
        <v>38</v>
      </c>
      <c r="I24" s="167" t="s">
        <v>50</v>
      </c>
      <c r="J24" s="169" t="s">
        <v>46</v>
      </c>
      <c r="K24" s="171" t="s">
        <v>32</v>
      </c>
      <c r="L24" s="173" t="s">
        <v>5</v>
      </c>
      <c r="M24" s="174"/>
      <c r="N24" s="174"/>
      <c r="O24" s="162"/>
      <c r="P24" s="173" t="s">
        <v>6</v>
      </c>
      <c r="Q24" s="174"/>
      <c r="R24" s="162"/>
      <c r="S24" s="171" t="s">
        <v>33</v>
      </c>
      <c r="T24" s="201" t="s">
        <v>7</v>
      </c>
      <c r="U24" s="203" t="s">
        <v>8</v>
      </c>
      <c r="V24" s="171" t="s">
        <v>34</v>
      </c>
      <c r="W24" s="171" t="s">
        <v>36</v>
      </c>
      <c r="X24" s="179" t="s">
        <v>39</v>
      </c>
      <c r="Y24" s="180"/>
      <c r="Z24" s="181"/>
      <c r="AA24" s="175" t="s">
        <v>42</v>
      </c>
      <c r="AB24" s="182" t="s">
        <v>53</v>
      </c>
      <c r="AC24" s="182" t="s">
        <v>44</v>
      </c>
      <c r="AD24" s="182" t="s">
        <v>40</v>
      </c>
      <c r="AE24" s="182" t="s">
        <v>43</v>
      </c>
      <c r="AF24" s="177" t="s">
        <v>41</v>
      </c>
      <c r="AG24" s="141" t="s">
        <v>35</v>
      </c>
      <c r="AH24" s="141" t="s">
        <v>79</v>
      </c>
      <c r="AI24" s="34"/>
    </row>
    <row r="25" spans="1:36" s="2" customFormat="1" ht="57" customHeight="1" thickBot="1">
      <c r="A25" s="1"/>
      <c r="B25" s="187"/>
      <c r="C25" s="80" t="s">
        <v>9</v>
      </c>
      <c r="D25" s="81" t="s">
        <v>47</v>
      </c>
      <c r="E25" s="82" t="s">
        <v>45</v>
      </c>
      <c r="F25" s="79" t="s">
        <v>10</v>
      </c>
      <c r="G25" s="196"/>
      <c r="H25" s="198"/>
      <c r="I25" s="199"/>
      <c r="J25" s="200"/>
      <c r="K25" s="184"/>
      <c r="L25" s="85" t="s">
        <v>11</v>
      </c>
      <c r="M25" s="73" t="s">
        <v>12</v>
      </c>
      <c r="N25" s="73" t="s">
        <v>13</v>
      </c>
      <c r="O25" s="76" t="s">
        <v>14</v>
      </c>
      <c r="P25" s="86" t="s">
        <v>16</v>
      </c>
      <c r="Q25" s="74" t="s">
        <v>15</v>
      </c>
      <c r="R25" s="76" t="s">
        <v>17</v>
      </c>
      <c r="S25" s="184"/>
      <c r="T25" s="202"/>
      <c r="U25" s="204"/>
      <c r="V25" s="184"/>
      <c r="W25" s="184"/>
      <c r="X25" s="75" t="s">
        <v>18</v>
      </c>
      <c r="Y25" s="87" t="s">
        <v>19</v>
      </c>
      <c r="Z25" s="76" t="s">
        <v>20</v>
      </c>
      <c r="AA25" s="176"/>
      <c r="AB25" s="183"/>
      <c r="AC25" s="183"/>
      <c r="AD25" s="183"/>
      <c r="AE25" s="183"/>
      <c r="AF25" s="178"/>
      <c r="AG25" s="142"/>
      <c r="AH25" s="142"/>
      <c r="AI25" s="34"/>
    </row>
    <row r="26" spans="1:36" s="2" customFormat="1" ht="12" customHeight="1">
      <c r="A26" s="1"/>
      <c r="B26" s="122" t="s">
        <v>78</v>
      </c>
      <c r="C26" s="58">
        <v>0</v>
      </c>
      <c r="D26" s="18">
        <v>0</v>
      </c>
      <c r="E26" s="19">
        <v>0</v>
      </c>
      <c r="F26" s="43">
        <f>C26+D26+E26</f>
        <v>0</v>
      </c>
      <c r="G26" s="52"/>
      <c r="H26" s="69">
        <v>0</v>
      </c>
      <c r="I26" s="43">
        <v>0</v>
      </c>
      <c r="J26" s="43">
        <v>0</v>
      </c>
      <c r="K26" s="43">
        <f t="shared" ref="K26" si="13">F26+H26+I26+J26</f>
        <v>0</v>
      </c>
      <c r="L26" s="52">
        <v>0</v>
      </c>
      <c r="M26" s="18">
        <v>0</v>
      </c>
      <c r="N26" s="18">
        <v>0</v>
      </c>
      <c r="O26" s="19">
        <f>L26+M26+N26</f>
        <v>0</v>
      </c>
      <c r="P26" s="52">
        <v>0</v>
      </c>
      <c r="Q26" s="18">
        <v>450304.22000000015</v>
      </c>
      <c r="R26" s="19">
        <f t="shared" ref="R26" si="14">SUM(P26:Q26)</f>
        <v>450304.22000000015</v>
      </c>
      <c r="S26" s="43">
        <f>O26+R26</f>
        <v>450304.22000000015</v>
      </c>
      <c r="T26" s="52">
        <v>424485.76000000007</v>
      </c>
      <c r="U26" s="19">
        <v>0</v>
      </c>
      <c r="V26" s="43">
        <f>SUM(T26:U26)</f>
        <v>424485.76000000007</v>
      </c>
      <c r="W26" s="43">
        <v>0</v>
      </c>
      <c r="X26" s="18">
        <v>0</v>
      </c>
      <c r="Y26" s="52">
        <v>4857.6499999999996</v>
      </c>
      <c r="Z26" s="19">
        <f>Y26+X26</f>
        <v>4857.6499999999996</v>
      </c>
      <c r="AA26" s="52">
        <v>0</v>
      </c>
      <c r="AB26" s="18">
        <v>0</v>
      </c>
      <c r="AC26" s="18">
        <v>0</v>
      </c>
      <c r="AD26" s="18">
        <v>0</v>
      </c>
      <c r="AE26" s="18">
        <v>0</v>
      </c>
      <c r="AF26" s="19">
        <v>0</v>
      </c>
      <c r="AG26" s="43">
        <f>Z26+AA26+AE26+AC26+AD26+AB26+AF26</f>
        <v>4857.6499999999996</v>
      </c>
      <c r="AH26" s="43">
        <v>0</v>
      </c>
      <c r="AI26" s="34"/>
    </row>
    <row r="27" spans="1:36" s="8" customFormat="1" ht="11.25">
      <c r="A27" s="7"/>
      <c r="B27" s="32" t="s">
        <v>64</v>
      </c>
      <c r="C27" s="58">
        <v>32021096.43999999</v>
      </c>
      <c r="D27" s="18">
        <v>15523809.960000008</v>
      </c>
      <c r="E27" s="19">
        <v>549236.16999999981</v>
      </c>
      <c r="F27" s="43">
        <f>C27+D27+E27</f>
        <v>48094142.57</v>
      </c>
      <c r="G27" s="52"/>
      <c r="H27" s="69">
        <v>95760594.399999946</v>
      </c>
      <c r="I27" s="43">
        <v>623257.94000000111</v>
      </c>
      <c r="J27" s="43">
        <v>438915.10000000009</v>
      </c>
      <c r="K27" s="43">
        <f t="shared" ref="K27:K29" si="15">F27+H27+I27+J27</f>
        <v>144916910.00999993</v>
      </c>
      <c r="L27" s="52">
        <v>5465800.8199999994</v>
      </c>
      <c r="M27" s="18">
        <v>2415897.8200000003</v>
      </c>
      <c r="N27" s="18">
        <v>7103310.2199999997</v>
      </c>
      <c r="O27" s="19">
        <f>L27+M27+N27</f>
        <v>14985008.859999999</v>
      </c>
      <c r="P27" s="52">
        <v>75480</v>
      </c>
      <c r="Q27" s="18">
        <v>1335111.01</v>
      </c>
      <c r="R27" s="19">
        <f t="shared" ref="R27:R41" si="16">SUM(P27:Q27)</f>
        <v>1410591.01</v>
      </c>
      <c r="S27" s="43">
        <f>O27+R27</f>
        <v>16395599.869999999</v>
      </c>
      <c r="T27" s="52">
        <v>23098735.59</v>
      </c>
      <c r="U27" s="19">
        <v>6959539.3199999994</v>
      </c>
      <c r="V27" s="43">
        <f>SUM(T27:U27)</f>
        <v>30058274.91</v>
      </c>
      <c r="W27" s="43">
        <v>675632.24999999977</v>
      </c>
      <c r="X27" s="18">
        <v>54027.21</v>
      </c>
      <c r="Y27" s="52">
        <v>101157.39</v>
      </c>
      <c r="Z27" s="19">
        <f>Y27+X27</f>
        <v>155184.6</v>
      </c>
      <c r="AA27" s="52">
        <v>19278.050000000003</v>
      </c>
      <c r="AB27" s="18">
        <v>16348.919999999998</v>
      </c>
      <c r="AC27" s="18">
        <v>237378.99</v>
      </c>
      <c r="AD27" s="18">
        <v>572727.52</v>
      </c>
      <c r="AE27" s="18">
        <v>45260.28</v>
      </c>
      <c r="AF27" s="19">
        <v>56449.35</v>
      </c>
      <c r="AG27" s="43">
        <f>Z27+AA27+AE27+AC27+AD27+AB27+AF27</f>
        <v>1102627.7100000002</v>
      </c>
      <c r="AH27" s="43">
        <v>37537.54</v>
      </c>
      <c r="AI27" s="23"/>
    </row>
    <row r="28" spans="1:36" s="8" customFormat="1" ht="11.25">
      <c r="A28" s="7"/>
      <c r="B28" s="32" t="s">
        <v>65</v>
      </c>
      <c r="C28" s="58"/>
      <c r="D28" s="18"/>
      <c r="E28" s="19"/>
      <c r="F28" s="43">
        <f>C28+D28+E28</f>
        <v>0</v>
      </c>
      <c r="G28" s="52"/>
      <c r="H28" s="69"/>
      <c r="I28" s="43"/>
      <c r="J28" s="43"/>
      <c r="K28" s="43">
        <f t="shared" si="15"/>
        <v>0</v>
      </c>
      <c r="L28" s="52"/>
      <c r="M28" s="18"/>
      <c r="N28" s="18"/>
      <c r="O28" s="19">
        <f t="shared" ref="O28:O41" si="17">L28+M28+N28</f>
        <v>0</v>
      </c>
      <c r="P28" s="52"/>
      <c r="Q28" s="18"/>
      <c r="R28" s="19">
        <f t="shared" si="16"/>
        <v>0</v>
      </c>
      <c r="S28" s="43">
        <f>O28+R28</f>
        <v>0</v>
      </c>
      <c r="T28" s="52"/>
      <c r="U28" s="19"/>
      <c r="V28" s="43">
        <f>SUM(T28:U28)</f>
        <v>0</v>
      </c>
      <c r="W28" s="43"/>
      <c r="X28" s="18"/>
      <c r="Y28" s="52"/>
      <c r="Z28" s="19">
        <f>Y28+X28</f>
        <v>0</v>
      </c>
      <c r="AA28" s="52"/>
      <c r="AB28" s="18"/>
      <c r="AC28" s="18"/>
      <c r="AD28" s="18"/>
      <c r="AE28" s="18"/>
      <c r="AF28" s="19"/>
      <c r="AG28" s="43">
        <f>Z28+AA28+AE28+AC28+AD28+AB28+AF28</f>
        <v>0</v>
      </c>
      <c r="AH28" s="43">
        <f>AA28+AB28+AF28+AD28+AE28+AC28+AG28</f>
        <v>0</v>
      </c>
      <c r="AI28" s="23"/>
    </row>
    <row r="29" spans="1:36" s="8" customFormat="1" thickBot="1">
      <c r="A29" s="7"/>
      <c r="B29" s="41" t="s">
        <v>66</v>
      </c>
      <c r="C29" s="77"/>
      <c r="D29" s="12"/>
      <c r="E29" s="27"/>
      <c r="F29" s="45">
        <f>C29+D29+E29</f>
        <v>0</v>
      </c>
      <c r="G29" s="53"/>
      <c r="H29" s="83"/>
      <c r="I29" s="45"/>
      <c r="J29" s="45"/>
      <c r="K29" s="45">
        <f t="shared" si="15"/>
        <v>0</v>
      </c>
      <c r="L29" s="53"/>
      <c r="M29" s="12"/>
      <c r="N29" s="12"/>
      <c r="O29" s="27">
        <f>L29+M29+N29</f>
        <v>0</v>
      </c>
      <c r="P29" s="53"/>
      <c r="Q29" s="12"/>
      <c r="R29" s="27">
        <f t="shared" si="16"/>
        <v>0</v>
      </c>
      <c r="S29" s="45">
        <f>O29+R29</f>
        <v>0</v>
      </c>
      <c r="T29" s="53"/>
      <c r="U29" s="27"/>
      <c r="V29" s="45">
        <f>SUM(T29:U29)</f>
        <v>0</v>
      </c>
      <c r="W29" s="45"/>
      <c r="X29" s="12"/>
      <c r="Y29" s="53"/>
      <c r="Z29" s="27">
        <f>Y29+X29</f>
        <v>0</v>
      </c>
      <c r="AA29" s="53"/>
      <c r="AB29" s="12"/>
      <c r="AC29" s="12"/>
      <c r="AD29" s="12"/>
      <c r="AE29" s="12"/>
      <c r="AF29" s="27"/>
      <c r="AG29" s="45">
        <f>Z29+AA29+AE29+AC29+AD29+AB29+AF29</f>
        <v>0</v>
      </c>
      <c r="AH29" s="45">
        <f>AA29+AB29+AF29+AD29+AE29+AC29+AG29</f>
        <v>0</v>
      </c>
      <c r="AI29" s="23"/>
    </row>
    <row r="30" spans="1:36" s="8" customFormat="1" thickBot="1">
      <c r="A30" s="7"/>
      <c r="B30" s="26" t="s">
        <v>23</v>
      </c>
      <c r="C30" s="78">
        <f>SUM(C26:C29)</f>
        <v>32021096.43999999</v>
      </c>
      <c r="D30" s="78">
        <f t="shared" ref="D30:AH30" si="18">SUM(D26:D29)</f>
        <v>15523809.960000008</v>
      </c>
      <c r="E30" s="78">
        <f t="shared" si="18"/>
        <v>549236.16999999981</v>
      </c>
      <c r="F30" s="78">
        <f t="shared" si="18"/>
        <v>48094142.57</v>
      </c>
      <c r="G30" s="78">
        <f t="shared" si="18"/>
        <v>0</v>
      </c>
      <c r="H30" s="78">
        <f t="shared" si="18"/>
        <v>95760594.399999946</v>
      </c>
      <c r="I30" s="78">
        <f t="shared" si="18"/>
        <v>623257.94000000111</v>
      </c>
      <c r="J30" s="78">
        <f t="shared" si="18"/>
        <v>438915.10000000009</v>
      </c>
      <c r="K30" s="78">
        <f t="shared" si="18"/>
        <v>144916910.00999993</v>
      </c>
      <c r="L30" s="78">
        <f t="shared" si="18"/>
        <v>5465800.8199999994</v>
      </c>
      <c r="M30" s="78">
        <f t="shared" si="18"/>
        <v>2415897.8200000003</v>
      </c>
      <c r="N30" s="78">
        <f t="shared" si="18"/>
        <v>7103310.2199999997</v>
      </c>
      <c r="O30" s="78">
        <f t="shared" si="18"/>
        <v>14985008.859999999</v>
      </c>
      <c r="P30" s="78">
        <f t="shared" si="18"/>
        <v>75480</v>
      </c>
      <c r="Q30" s="78">
        <f t="shared" si="18"/>
        <v>1785415.2300000002</v>
      </c>
      <c r="R30" s="78">
        <f t="shared" si="18"/>
        <v>1860895.2300000002</v>
      </c>
      <c r="S30" s="78">
        <f t="shared" si="18"/>
        <v>16845904.09</v>
      </c>
      <c r="T30" s="78">
        <f t="shared" si="18"/>
        <v>23523221.350000001</v>
      </c>
      <c r="U30" s="78">
        <f t="shared" si="18"/>
        <v>6959539.3199999994</v>
      </c>
      <c r="V30" s="78">
        <f t="shared" si="18"/>
        <v>30482760.670000002</v>
      </c>
      <c r="W30" s="78">
        <f t="shared" si="18"/>
        <v>675632.24999999977</v>
      </c>
      <c r="X30" s="78">
        <f t="shared" si="18"/>
        <v>54027.21</v>
      </c>
      <c r="Y30" s="78">
        <f t="shared" si="18"/>
        <v>106015.03999999999</v>
      </c>
      <c r="Z30" s="78">
        <f t="shared" si="18"/>
        <v>160042.25</v>
      </c>
      <c r="AA30" s="78">
        <f t="shared" si="18"/>
        <v>19278.050000000003</v>
      </c>
      <c r="AB30" s="78">
        <f t="shared" si="18"/>
        <v>16348.919999999998</v>
      </c>
      <c r="AC30" s="78">
        <f t="shared" si="18"/>
        <v>237378.99</v>
      </c>
      <c r="AD30" s="78">
        <f t="shared" si="18"/>
        <v>572727.52</v>
      </c>
      <c r="AE30" s="78">
        <f t="shared" si="18"/>
        <v>45260.28</v>
      </c>
      <c r="AF30" s="78">
        <f t="shared" si="18"/>
        <v>56449.35</v>
      </c>
      <c r="AG30" s="78">
        <f t="shared" si="18"/>
        <v>1107485.3600000001</v>
      </c>
      <c r="AH30" s="138">
        <f t="shared" si="18"/>
        <v>37537.54</v>
      </c>
      <c r="AI30" s="23"/>
    </row>
    <row r="31" spans="1:36" s="14" customFormat="1" thickBot="1">
      <c r="A31" s="13"/>
      <c r="B31" s="55" t="s">
        <v>67</v>
      </c>
      <c r="C31" s="139"/>
      <c r="D31" s="16"/>
      <c r="E31" s="16"/>
      <c r="F31" s="44">
        <f>C31+D31+E31</f>
        <v>0</v>
      </c>
      <c r="G31" s="51"/>
      <c r="H31" s="51"/>
      <c r="I31" s="16"/>
      <c r="J31" s="16"/>
      <c r="K31" s="44">
        <f t="shared" ref="K31:K33" si="19">F31+H31+I31+J31</f>
        <v>0</v>
      </c>
      <c r="L31" s="51"/>
      <c r="M31" s="16"/>
      <c r="N31" s="16"/>
      <c r="O31" s="17">
        <f t="shared" si="17"/>
        <v>0</v>
      </c>
      <c r="P31" s="51"/>
      <c r="Q31" s="17"/>
      <c r="R31" s="17">
        <f t="shared" si="16"/>
        <v>0</v>
      </c>
      <c r="S31" s="44">
        <f>O31+R31</f>
        <v>0</v>
      </c>
      <c r="T31" s="51"/>
      <c r="U31" s="17"/>
      <c r="V31" s="45">
        <f t="shared" ref="V31:V33" si="20">SUM(T31:U31)</f>
        <v>0</v>
      </c>
      <c r="W31" s="44"/>
      <c r="X31" s="16"/>
      <c r="Y31" s="51"/>
      <c r="Z31" s="17">
        <f>Y31+X31</f>
        <v>0</v>
      </c>
      <c r="AA31" s="51"/>
      <c r="AB31" s="16"/>
      <c r="AC31" s="16"/>
      <c r="AD31" s="16"/>
      <c r="AE31" s="16"/>
      <c r="AF31" s="17"/>
      <c r="AG31" s="44">
        <f t="shared" ref="AG31:AH33" si="21">Z31+AA31+AE31+AC31+AD31+AB31+AF31</f>
        <v>0</v>
      </c>
      <c r="AH31" s="44">
        <f t="shared" si="21"/>
        <v>0</v>
      </c>
      <c r="AI31" s="35"/>
    </row>
    <row r="32" spans="1:36" s="14" customFormat="1" thickBot="1">
      <c r="A32" s="13"/>
      <c r="B32" s="32" t="s">
        <v>68</v>
      </c>
      <c r="C32" s="58"/>
      <c r="D32" s="18"/>
      <c r="E32" s="18"/>
      <c r="F32" s="43">
        <f>C32+D32+E32</f>
        <v>0</v>
      </c>
      <c r="G32" s="52"/>
      <c r="H32" s="52"/>
      <c r="I32" s="18"/>
      <c r="J32" s="18"/>
      <c r="K32" s="43">
        <f t="shared" si="19"/>
        <v>0</v>
      </c>
      <c r="L32" s="52"/>
      <c r="M32" s="18"/>
      <c r="N32" s="18"/>
      <c r="O32" s="19">
        <f t="shared" si="17"/>
        <v>0</v>
      </c>
      <c r="P32" s="52"/>
      <c r="Q32" s="19"/>
      <c r="R32" s="19">
        <f t="shared" si="16"/>
        <v>0</v>
      </c>
      <c r="S32" s="43">
        <f>O32+R32</f>
        <v>0</v>
      </c>
      <c r="T32" s="52"/>
      <c r="U32" s="19"/>
      <c r="V32" s="45">
        <f t="shared" si="20"/>
        <v>0</v>
      </c>
      <c r="W32" s="43"/>
      <c r="X32" s="18"/>
      <c r="Y32" s="52"/>
      <c r="Z32" s="19">
        <f>Y32+X32</f>
        <v>0</v>
      </c>
      <c r="AA32" s="52"/>
      <c r="AB32" s="18"/>
      <c r="AC32" s="18"/>
      <c r="AD32" s="18"/>
      <c r="AE32" s="18"/>
      <c r="AF32" s="19"/>
      <c r="AG32" s="43">
        <f t="shared" si="21"/>
        <v>0</v>
      </c>
      <c r="AH32" s="43">
        <f t="shared" si="21"/>
        <v>0</v>
      </c>
      <c r="AI32" s="35"/>
    </row>
    <row r="33" spans="1:35" s="14" customFormat="1" thickBot="1">
      <c r="A33" s="13"/>
      <c r="B33" s="41" t="s">
        <v>69</v>
      </c>
      <c r="C33" s="77"/>
      <c r="D33" s="12"/>
      <c r="E33" s="12"/>
      <c r="F33" s="45">
        <f>C33+D33+E33</f>
        <v>0</v>
      </c>
      <c r="G33" s="53"/>
      <c r="H33" s="53"/>
      <c r="I33" s="12"/>
      <c r="J33" s="12"/>
      <c r="K33" s="45">
        <f t="shared" si="19"/>
        <v>0</v>
      </c>
      <c r="L33" s="53"/>
      <c r="M33" s="12"/>
      <c r="N33" s="12"/>
      <c r="O33" s="27">
        <f>L33+M33+N33</f>
        <v>0</v>
      </c>
      <c r="P33" s="53"/>
      <c r="Q33" s="27"/>
      <c r="R33" s="27">
        <f t="shared" si="16"/>
        <v>0</v>
      </c>
      <c r="S33" s="45">
        <f>O33+R33</f>
        <v>0</v>
      </c>
      <c r="T33" s="53"/>
      <c r="U33" s="27"/>
      <c r="V33" s="45">
        <f t="shared" si="20"/>
        <v>0</v>
      </c>
      <c r="W33" s="45"/>
      <c r="X33" s="12"/>
      <c r="Y33" s="53"/>
      <c r="Z33" s="27">
        <f>Y33+X33</f>
        <v>0</v>
      </c>
      <c r="AA33" s="53"/>
      <c r="AB33" s="12"/>
      <c r="AC33" s="12"/>
      <c r="AD33" s="12"/>
      <c r="AE33" s="12"/>
      <c r="AF33" s="27"/>
      <c r="AG33" s="45">
        <f t="shared" si="21"/>
        <v>0</v>
      </c>
      <c r="AH33" s="45">
        <f t="shared" si="21"/>
        <v>0</v>
      </c>
      <c r="AI33" s="35"/>
    </row>
    <row r="34" spans="1:35" s="8" customFormat="1" thickBot="1">
      <c r="A34" s="7"/>
      <c r="B34" s="26" t="s">
        <v>24</v>
      </c>
      <c r="C34" s="78">
        <f>SUM(C31:C33)</f>
        <v>0</v>
      </c>
      <c r="D34" s="78">
        <f t="shared" ref="D34:AG34" si="22">SUM(D31:D33)</f>
        <v>0</v>
      </c>
      <c r="E34" s="78">
        <f t="shared" si="22"/>
        <v>0</v>
      </c>
      <c r="F34" s="78">
        <f t="shared" si="22"/>
        <v>0</v>
      </c>
      <c r="G34" s="78">
        <f t="shared" si="22"/>
        <v>0</v>
      </c>
      <c r="H34" s="78">
        <f t="shared" si="22"/>
        <v>0</v>
      </c>
      <c r="I34" s="78">
        <f t="shared" si="22"/>
        <v>0</v>
      </c>
      <c r="J34" s="78">
        <f t="shared" si="22"/>
        <v>0</v>
      </c>
      <c r="K34" s="78">
        <f t="shared" si="22"/>
        <v>0</v>
      </c>
      <c r="L34" s="78">
        <f t="shared" si="22"/>
        <v>0</v>
      </c>
      <c r="M34" s="78">
        <f t="shared" si="22"/>
        <v>0</v>
      </c>
      <c r="N34" s="78">
        <f t="shared" si="22"/>
        <v>0</v>
      </c>
      <c r="O34" s="78">
        <f t="shared" si="22"/>
        <v>0</v>
      </c>
      <c r="P34" s="78">
        <f t="shared" si="22"/>
        <v>0</v>
      </c>
      <c r="Q34" s="78">
        <f t="shared" si="22"/>
        <v>0</v>
      </c>
      <c r="R34" s="78">
        <f t="shared" si="22"/>
        <v>0</v>
      </c>
      <c r="S34" s="78">
        <f t="shared" si="22"/>
        <v>0</v>
      </c>
      <c r="T34" s="78">
        <f t="shared" si="22"/>
        <v>0</v>
      </c>
      <c r="U34" s="78">
        <f t="shared" si="22"/>
        <v>0</v>
      </c>
      <c r="V34" s="78">
        <f t="shared" si="22"/>
        <v>0</v>
      </c>
      <c r="W34" s="78">
        <f t="shared" si="22"/>
        <v>0</v>
      </c>
      <c r="X34" s="78">
        <f>SUM(X31:X33)</f>
        <v>0</v>
      </c>
      <c r="Y34" s="78">
        <f t="shared" si="22"/>
        <v>0</v>
      </c>
      <c r="Z34" s="78">
        <f t="shared" si="22"/>
        <v>0</v>
      </c>
      <c r="AA34" s="78">
        <f t="shared" si="22"/>
        <v>0</v>
      </c>
      <c r="AB34" s="78">
        <f>SUM(AB31:AB33)</f>
        <v>0</v>
      </c>
      <c r="AC34" s="78">
        <f>SUM(AC31:AC33)</f>
        <v>0</v>
      </c>
      <c r="AD34" s="78">
        <f>SUM(AD31:AD33)</f>
        <v>0</v>
      </c>
      <c r="AE34" s="78">
        <f t="shared" si="22"/>
        <v>0</v>
      </c>
      <c r="AF34" s="78">
        <f t="shared" si="22"/>
        <v>0</v>
      </c>
      <c r="AG34" s="78">
        <f t="shared" si="22"/>
        <v>0</v>
      </c>
      <c r="AH34" s="138">
        <f t="shared" ref="AH34" si="23">SUM(AH31:AH33)</f>
        <v>0</v>
      </c>
      <c r="AI34" s="23"/>
    </row>
    <row r="35" spans="1:35" s="8" customFormat="1" thickBot="1">
      <c r="A35" s="7"/>
      <c r="B35" s="55" t="s">
        <v>70</v>
      </c>
      <c r="C35" s="139"/>
      <c r="D35" s="16"/>
      <c r="E35" s="16"/>
      <c r="F35" s="44">
        <f>C35+D35+E35</f>
        <v>0</v>
      </c>
      <c r="G35" s="51"/>
      <c r="H35" s="51"/>
      <c r="I35" s="16"/>
      <c r="J35" s="16"/>
      <c r="K35" s="44">
        <f t="shared" ref="K35:K37" si="24">F35+H35+I35+J35</f>
        <v>0</v>
      </c>
      <c r="L35" s="51"/>
      <c r="M35" s="16"/>
      <c r="N35" s="16"/>
      <c r="O35" s="17">
        <f t="shared" si="17"/>
        <v>0</v>
      </c>
      <c r="P35" s="51"/>
      <c r="Q35" s="17"/>
      <c r="R35" s="17">
        <f t="shared" si="16"/>
        <v>0</v>
      </c>
      <c r="S35" s="44">
        <f>O35+R35</f>
        <v>0</v>
      </c>
      <c r="T35" s="51"/>
      <c r="U35" s="17"/>
      <c r="V35" s="45">
        <f t="shared" ref="V35:V37" si="25">SUM(T35:U35)</f>
        <v>0</v>
      </c>
      <c r="W35" s="44"/>
      <c r="X35" s="16"/>
      <c r="Y35" s="51"/>
      <c r="Z35" s="17">
        <f>Y35+X35</f>
        <v>0</v>
      </c>
      <c r="AA35" s="51"/>
      <c r="AB35" s="16"/>
      <c r="AC35" s="16"/>
      <c r="AD35" s="16"/>
      <c r="AE35" s="16"/>
      <c r="AF35" s="17"/>
      <c r="AG35" s="44">
        <f t="shared" ref="AG35:AH37" si="26">Z35+AA35+AE35+AC35+AD35+AB35+AF35</f>
        <v>0</v>
      </c>
      <c r="AH35" s="44">
        <f t="shared" si="26"/>
        <v>0</v>
      </c>
      <c r="AI35" s="23"/>
    </row>
    <row r="36" spans="1:35" s="8" customFormat="1" thickBot="1">
      <c r="A36" s="7"/>
      <c r="B36" s="32" t="s">
        <v>71</v>
      </c>
      <c r="C36" s="58"/>
      <c r="D36" s="18"/>
      <c r="E36" s="18"/>
      <c r="F36" s="43">
        <f>C36+D36+E36</f>
        <v>0</v>
      </c>
      <c r="G36" s="52"/>
      <c r="H36" s="52"/>
      <c r="I36" s="18"/>
      <c r="J36" s="18"/>
      <c r="K36" s="43">
        <f t="shared" si="24"/>
        <v>0</v>
      </c>
      <c r="L36" s="52"/>
      <c r="M36" s="18"/>
      <c r="N36" s="18"/>
      <c r="O36" s="19">
        <f t="shared" si="17"/>
        <v>0</v>
      </c>
      <c r="P36" s="52"/>
      <c r="Q36" s="19"/>
      <c r="R36" s="19">
        <f t="shared" si="16"/>
        <v>0</v>
      </c>
      <c r="S36" s="43">
        <f>O36+R36</f>
        <v>0</v>
      </c>
      <c r="T36" s="52"/>
      <c r="U36" s="19"/>
      <c r="V36" s="45">
        <f t="shared" si="25"/>
        <v>0</v>
      </c>
      <c r="W36" s="43"/>
      <c r="X36" s="18"/>
      <c r="Y36" s="52"/>
      <c r="Z36" s="19">
        <f>Y36+X36</f>
        <v>0</v>
      </c>
      <c r="AA36" s="52"/>
      <c r="AB36" s="18"/>
      <c r="AC36" s="18"/>
      <c r="AD36" s="18"/>
      <c r="AE36" s="18"/>
      <c r="AF36" s="19"/>
      <c r="AG36" s="43">
        <f t="shared" si="26"/>
        <v>0</v>
      </c>
      <c r="AH36" s="43">
        <f t="shared" si="26"/>
        <v>0</v>
      </c>
      <c r="AI36" s="23"/>
    </row>
    <row r="37" spans="1:35" s="8" customFormat="1" thickBot="1">
      <c r="A37" s="7"/>
      <c r="B37" s="41" t="s">
        <v>72</v>
      </c>
      <c r="C37" s="77"/>
      <c r="D37" s="12"/>
      <c r="E37" s="12"/>
      <c r="F37" s="45">
        <f>C37+D37+E37</f>
        <v>0</v>
      </c>
      <c r="G37" s="53"/>
      <c r="H37" s="53"/>
      <c r="I37" s="12"/>
      <c r="J37" s="12"/>
      <c r="K37" s="45">
        <f t="shared" si="24"/>
        <v>0</v>
      </c>
      <c r="L37" s="53"/>
      <c r="M37" s="12"/>
      <c r="N37" s="12"/>
      <c r="O37" s="27">
        <f t="shared" si="17"/>
        <v>0</v>
      </c>
      <c r="P37" s="53"/>
      <c r="Q37" s="27"/>
      <c r="R37" s="27">
        <f t="shared" si="16"/>
        <v>0</v>
      </c>
      <c r="S37" s="45">
        <f>O37+R37</f>
        <v>0</v>
      </c>
      <c r="T37" s="53"/>
      <c r="U37" s="27"/>
      <c r="V37" s="45">
        <f t="shared" si="25"/>
        <v>0</v>
      </c>
      <c r="W37" s="45"/>
      <c r="X37" s="12"/>
      <c r="Y37" s="53"/>
      <c r="Z37" s="27">
        <f>Y37+X37</f>
        <v>0</v>
      </c>
      <c r="AA37" s="53"/>
      <c r="AB37" s="12"/>
      <c r="AC37" s="12"/>
      <c r="AD37" s="12"/>
      <c r="AE37" s="12"/>
      <c r="AF37" s="27"/>
      <c r="AG37" s="45">
        <f t="shared" si="26"/>
        <v>0</v>
      </c>
      <c r="AH37" s="45">
        <f t="shared" si="26"/>
        <v>0</v>
      </c>
      <c r="AI37" s="23"/>
    </row>
    <row r="38" spans="1:35" s="8" customFormat="1" thickBot="1">
      <c r="A38" s="7"/>
      <c r="B38" s="26" t="s">
        <v>25</v>
      </c>
      <c r="C38" s="78">
        <f t="shared" ref="C38:J38" si="27">SUM(C35:C37)</f>
        <v>0</v>
      </c>
      <c r="D38" s="20">
        <f t="shared" si="27"/>
        <v>0</v>
      </c>
      <c r="E38" s="31">
        <f t="shared" si="27"/>
        <v>0</v>
      </c>
      <c r="F38" s="46">
        <f>SUM(F35:F37)</f>
        <v>0</v>
      </c>
      <c r="G38" s="50">
        <f t="shared" si="27"/>
        <v>0</v>
      </c>
      <c r="H38" s="84">
        <f t="shared" si="27"/>
        <v>0</v>
      </c>
      <c r="I38" s="46">
        <f t="shared" si="27"/>
        <v>0</v>
      </c>
      <c r="J38" s="46">
        <f t="shared" si="27"/>
        <v>0</v>
      </c>
      <c r="K38" s="49">
        <f>SUM(K35:K37)</f>
        <v>0</v>
      </c>
      <c r="L38" s="50">
        <f>SUM(L35:L37)</f>
        <v>0</v>
      </c>
      <c r="M38" s="20">
        <f t="shared" ref="M38:AG38" si="28">SUM(M35:M37)</f>
        <v>0</v>
      </c>
      <c r="N38" s="20">
        <f t="shared" si="28"/>
        <v>0</v>
      </c>
      <c r="O38" s="31">
        <f t="shared" si="28"/>
        <v>0</v>
      </c>
      <c r="P38" s="50">
        <f t="shared" si="28"/>
        <v>0</v>
      </c>
      <c r="Q38" s="20">
        <f t="shared" si="28"/>
        <v>0</v>
      </c>
      <c r="R38" s="31">
        <f t="shared" si="28"/>
        <v>0</v>
      </c>
      <c r="S38" s="46">
        <f t="shared" si="28"/>
        <v>0</v>
      </c>
      <c r="T38" s="50">
        <f t="shared" si="28"/>
        <v>0</v>
      </c>
      <c r="U38" s="31">
        <f>SUM(U35:U37)</f>
        <v>0</v>
      </c>
      <c r="V38" s="46">
        <f>SUM(V35:V37)</f>
        <v>0</v>
      </c>
      <c r="W38" s="46">
        <f t="shared" si="28"/>
        <v>0</v>
      </c>
      <c r="X38" s="20">
        <f>SUM(X35:X37)</f>
        <v>0</v>
      </c>
      <c r="Y38" s="50">
        <f t="shared" si="28"/>
        <v>0</v>
      </c>
      <c r="Z38" s="31">
        <f t="shared" si="28"/>
        <v>0</v>
      </c>
      <c r="AA38" s="50">
        <f t="shared" si="28"/>
        <v>0</v>
      </c>
      <c r="AB38" s="20">
        <f>SUM(AB35:AB37)</f>
        <v>0</v>
      </c>
      <c r="AC38" s="20">
        <f>SUM(AC35:AC37)</f>
        <v>0</v>
      </c>
      <c r="AD38" s="20">
        <f>SUM(AD35:AD37)</f>
        <v>0</v>
      </c>
      <c r="AE38" s="20">
        <f t="shared" si="28"/>
        <v>0</v>
      </c>
      <c r="AF38" s="31">
        <f t="shared" si="28"/>
        <v>0</v>
      </c>
      <c r="AG38" s="46">
        <f t="shared" si="28"/>
        <v>0</v>
      </c>
      <c r="AH38" s="46">
        <f t="shared" ref="AH38" si="29">SUM(AH35:AH37)</f>
        <v>0</v>
      </c>
      <c r="AI38" s="23"/>
    </row>
    <row r="39" spans="1:35" s="8" customFormat="1" thickBot="1">
      <c r="A39" s="7"/>
      <c r="B39" s="55" t="s">
        <v>73</v>
      </c>
      <c r="C39" s="139"/>
      <c r="D39" s="16"/>
      <c r="E39" s="16"/>
      <c r="F39" s="44">
        <f>C39+D39+E39</f>
        <v>0</v>
      </c>
      <c r="G39" s="51"/>
      <c r="H39" s="51"/>
      <c r="I39" s="16"/>
      <c r="J39" s="16"/>
      <c r="K39" s="44">
        <f t="shared" ref="K39:K41" si="30">F39+H39+I39+J39</f>
        <v>0</v>
      </c>
      <c r="L39" s="51"/>
      <c r="M39" s="16"/>
      <c r="N39" s="16"/>
      <c r="O39" s="17">
        <f t="shared" si="17"/>
        <v>0</v>
      </c>
      <c r="P39" s="51"/>
      <c r="Q39" s="17"/>
      <c r="R39" s="17">
        <f t="shared" si="16"/>
        <v>0</v>
      </c>
      <c r="S39" s="44">
        <f>O39+R39</f>
        <v>0</v>
      </c>
      <c r="T39" s="51"/>
      <c r="U39" s="17"/>
      <c r="V39" s="45">
        <f>SUM(T39:U39)</f>
        <v>0</v>
      </c>
      <c r="W39" s="44"/>
      <c r="X39" s="16"/>
      <c r="Y39" s="51"/>
      <c r="Z39" s="17">
        <f>Y39+X39</f>
        <v>0</v>
      </c>
      <c r="AA39" s="51"/>
      <c r="AB39" s="16"/>
      <c r="AC39" s="16"/>
      <c r="AD39" s="16"/>
      <c r="AE39" s="16"/>
      <c r="AF39" s="17"/>
      <c r="AG39" s="44">
        <f t="shared" ref="AG39:AH42" si="31">Z39+AA39+AE39+AC39+AD39+AB39+AF39</f>
        <v>0</v>
      </c>
      <c r="AH39" s="44">
        <f t="shared" si="31"/>
        <v>0</v>
      </c>
      <c r="AI39" s="23"/>
    </row>
    <row r="40" spans="1:35" s="8" customFormat="1" thickBot="1">
      <c r="A40" s="7"/>
      <c r="B40" s="32" t="s">
        <v>74</v>
      </c>
      <c r="C40" s="58"/>
      <c r="D40" s="18"/>
      <c r="E40" s="18"/>
      <c r="F40" s="43">
        <f>C40+D40+E40</f>
        <v>0</v>
      </c>
      <c r="G40" s="52"/>
      <c r="H40" s="52"/>
      <c r="I40" s="18"/>
      <c r="J40" s="18"/>
      <c r="K40" s="43">
        <f t="shared" si="30"/>
        <v>0</v>
      </c>
      <c r="L40" s="52"/>
      <c r="M40" s="18"/>
      <c r="N40" s="18"/>
      <c r="O40" s="19">
        <f t="shared" si="17"/>
        <v>0</v>
      </c>
      <c r="P40" s="52"/>
      <c r="Q40" s="19"/>
      <c r="R40" s="19">
        <f t="shared" si="16"/>
        <v>0</v>
      </c>
      <c r="S40" s="43">
        <f>O40+R40</f>
        <v>0</v>
      </c>
      <c r="T40" s="52"/>
      <c r="U40" s="19"/>
      <c r="V40" s="45">
        <f>SUM(T40:U40)</f>
        <v>0</v>
      </c>
      <c r="W40" s="43"/>
      <c r="X40" s="18"/>
      <c r="Y40" s="52"/>
      <c r="Z40" s="19">
        <f>Y40+X40</f>
        <v>0</v>
      </c>
      <c r="AA40" s="52"/>
      <c r="AB40" s="18"/>
      <c r="AC40" s="18"/>
      <c r="AD40" s="18"/>
      <c r="AE40" s="18"/>
      <c r="AF40" s="19"/>
      <c r="AG40" s="43">
        <f t="shared" si="31"/>
        <v>0</v>
      </c>
      <c r="AH40" s="43">
        <f t="shared" si="31"/>
        <v>0</v>
      </c>
      <c r="AI40" s="23"/>
    </row>
    <row r="41" spans="1:35" s="8" customFormat="1" thickBot="1">
      <c r="A41" s="7"/>
      <c r="B41" s="41" t="s">
        <v>75</v>
      </c>
      <c r="C41" s="77"/>
      <c r="D41" s="12"/>
      <c r="E41" s="12"/>
      <c r="F41" s="45">
        <f>C41+D41+E41</f>
        <v>0</v>
      </c>
      <c r="G41" s="53"/>
      <c r="H41" s="53"/>
      <c r="I41" s="12"/>
      <c r="J41" s="12"/>
      <c r="K41" s="45">
        <f t="shared" si="30"/>
        <v>0</v>
      </c>
      <c r="L41" s="53"/>
      <c r="M41" s="12"/>
      <c r="N41" s="12"/>
      <c r="O41" s="27">
        <f t="shared" si="17"/>
        <v>0</v>
      </c>
      <c r="P41" s="53"/>
      <c r="Q41" s="27"/>
      <c r="R41" s="27">
        <f t="shared" si="16"/>
        <v>0</v>
      </c>
      <c r="S41" s="45">
        <f>O41+R41</f>
        <v>0</v>
      </c>
      <c r="T41" s="53"/>
      <c r="U41" s="27"/>
      <c r="V41" s="45">
        <f>SUM(T41:U41)</f>
        <v>0</v>
      </c>
      <c r="W41" s="45"/>
      <c r="X41" s="12"/>
      <c r="Y41" s="53"/>
      <c r="Z41" s="27">
        <f>Y41+X41</f>
        <v>0</v>
      </c>
      <c r="AA41" s="53"/>
      <c r="AB41" s="12"/>
      <c r="AC41" s="12"/>
      <c r="AD41" s="12"/>
      <c r="AE41" s="12"/>
      <c r="AF41" s="27"/>
      <c r="AG41" s="45">
        <f t="shared" si="31"/>
        <v>0</v>
      </c>
      <c r="AH41" s="45">
        <f t="shared" si="31"/>
        <v>0</v>
      </c>
      <c r="AI41" s="23"/>
    </row>
    <row r="42" spans="1:35" s="8" customFormat="1" thickBot="1">
      <c r="A42" s="7"/>
      <c r="B42" s="26" t="s">
        <v>26</v>
      </c>
      <c r="C42" s="78">
        <f t="shared" ref="C42:K42" si="32">SUM(C39:C41)</f>
        <v>0</v>
      </c>
      <c r="D42" s="20">
        <f t="shared" si="32"/>
        <v>0</v>
      </c>
      <c r="E42" s="31">
        <f t="shared" si="32"/>
        <v>0</v>
      </c>
      <c r="F42" s="46">
        <f t="shared" si="32"/>
        <v>0</v>
      </c>
      <c r="G42" s="50">
        <f t="shared" si="32"/>
        <v>0</v>
      </c>
      <c r="H42" s="84">
        <f t="shared" si="32"/>
        <v>0</v>
      </c>
      <c r="I42" s="46">
        <f t="shared" si="32"/>
        <v>0</v>
      </c>
      <c r="J42" s="46">
        <f t="shared" si="32"/>
        <v>0</v>
      </c>
      <c r="K42" s="49">
        <f t="shared" si="32"/>
        <v>0</v>
      </c>
      <c r="L42" s="50">
        <f t="shared" ref="L42:AF42" si="33">SUM(L39:L41)</f>
        <v>0</v>
      </c>
      <c r="M42" s="20">
        <f t="shared" si="33"/>
        <v>0</v>
      </c>
      <c r="N42" s="20">
        <f t="shared" si="33"/>
        <v>0</v>
      </c>
      <c r="O42" s="31">
        <f t="shared" si="33"/>
        <v>0</v>
      </c>
      <c r="P42" s="50">
        <f t="shared" si="33"/>
        <v>0</v>
      </c>
      <c r="Q42" s="20">
        <f t="shared" si="33"/>
        <v>0</v>
      </c>
      <c r="R42" s="31">
        <f t="shared" si="33"/>
        <v>0</v>
      </c>
      <c r="S42" s="46">
        <f t="shared" si="33"/>
        <v>0</v>
      </c>
      <c r="T42" s="50">
        <f t="shared" si="33"/>
        <v>0</v>
      </c>
      <c r="U42" s="31">
        <f t="shared" si="33"/>
        <v>0</v>
      </c>
      <c r="V42" s="46">
        <f>SUM(V39:V41)</f>
        <v>0</v>
      </c>
      <c r="W42" s="46">
        <f t="shared" si="33"/>
        <v>0</v>
      </c>
      <c r="X42" s="20">
        <f>SUM(X39:X41)</f>
        <v>0</v>
      </c>
      <c r="Y42" s="50">
        <f>SUM(Y39:Y41)</f>
        <v>0</v>
      </c>
      <c r="Z42" s="31">
        <f t="shared" si="33"/>
        <v>0</v>
      </c>
      <c r="AA42" s="50">
        <f t="shared" si="33"/>
        <v>0</v>
      </c>
      <c r="AB42" s="20">
        <f>SUM(AB39:AB41)</f>
        <v>0</v>
      </c>
      <c r="AC42" s="20">
        <f>SUM(AC39:AC41)</f>
        <v>0</v>
      </c>
      <c r="AD42" s="20">
        <f>SUM(AD39:AD41)</f>
        <v>0</v>
      </c>
      <c r="AE42" s="20">
        <f t="shared" si="33"/>
        <v>0</v>
      </c>
      <c r="AF42" s="31">
        <f t="shared" si="33"/>
        <v>0</v>
      </c>
      <c r="AG42" s="46">
        <f t="shared" si="31"/>
        <v>0</v>
      </c>
      <c r="AH42" s="46">
        <f t="shared" si="31"/>
        <v>0</v>
      </c>
      <c r="AI42" s="23"/>
    </row>
    <row r="43" spans="1:35" thickBot="1">
      <c r="A43" s="5"/>
      <c r="B43" s="26" t="s">
        <v>56</v>
      </c>
      <c r="C43" s="30">
        <f>C30+C34+C38+C42</f>
        <v>32021096.43999999</v>
      </c>
      <c r="D43" s="24">
        <f t="shared" ref="D43:S43" si="34">D30+D34+D38+D42</f>
        <v>15523809.960000008</v>
      </c>
      <c r="E43" s="28">
        <f t="shared" si="34"/>
        <v>549236.16999999981</v>
      </c>
      <c r="F43" s="29">
        <f>F30+F34+F38+F42</f>
        <v>48094142.57</v>
      </c>
      <c r="G43" s="25">
        <f t="shared" si="34"/>
        <v>0</v>
      </c>
      <c r="H43" s="28">
        <f t="shared" si="34"/>
        <v>95760594.399999946</v>
      </c>
      <c r="I43" s="29">
        <f t="shared" si="34"/>
        <v>623257.94000000111</v>
      </c>
      <c r="J43" s="29">
        <f t="shared" si="34"/>
        <v>438915.10000000009</v>
      </c>
      <c r="K43" s="29">
        <f>K30+K34+K38+K42</f>
        <v>144916910.00999993</v>
      </c>
      <c r="L43" s="25">
        <f>L30+L34+L38+L42</f>
        <v>5465800.8199999994</v>
      </c>
      <c r="M43" s="24">
        <f t="shared" si="34"/>
        <v>2415897.8200000003</v>
      </c>
      <c r="N43" s="24">
        <f t="shared" si="34"/>
        <v>7103310.2199999997</v>
      </c>
      <c r="O43" s="28">
        <f>O30+O34+O38+O42</f>
        <v>14985008.859999999</v>
      </c>
      <c r="P43" s="25">
        <f t="shared" si="34"/>
        <v>75480</v>
      </c>
      <c r="Q43" s="24">
        <f t="shared" si="34"/>
        <v>1785415.2300000002</v>
      </c>
      <c r="R43" s="28">
        <f t="shared" si="34"/>
        <v>1860895.2300000002</v>
      </c>
      <c r="S43" s="29">
        <f t="shared" si="34"/>
        <v>16845904.09</v>
      </c>
      <c r="T43" s="25">
        <f>T30+T34+T38+T42</f>
        <v>23523221.350000001</v>
      </c>
      <c r="U43" s="28">
        <f>U30+U34+U38+U42</f>
        <v>6959539.3199999994</v>
      </c>
      <c r="V43" s="29">
        <f>V30+V34+V38+V42</f>
        <v>30482760.670000002</v>
      </c>
      <c r="W43" s="29">
        <f t="shared" ref="W43" si="35">W30+W34+W38+W42</f>
        <v>675632.24999999977</v>
      </c>
      <c r="X43" s="24">
        <f>X30+X34+X38+X42</f>
        <v>54027.21</v>
      </c>
      <c r="Y43" s="25">
        <f>Y30+Y34+Y38+Y42</f>
        <v>106015.03999999999</v>
      </c>
      <c r="Z43" s="28">
        <f t="shared" ref="Z43:AF43" si="36">Z30+Z34+Z38+Z42</f>
        <v>160042.25</v>
      </c>
      <c r="AA43" s="25">
        <f t="shared" si="36"/>
        <v>19278.050000000003</v>
      </c>
      <c r="AB43" s="24">
        <f>AB30+AB34+AB38+AB42</f>
        <v>16348.919999999998</v>
      </c>
      <c r="AC43" s="24">
        <f>AC30+AC34+AC38+AC42</f>
        <v>237378.99</v>
      </c>
      <c r="AD43" s="24">
        <f>AD30+AD34+AD38+AD42</f>
        <v>572727.52</v>
      </c>
      <c r="AE43" s="24">
        <f t="shared" si="36"/>
        <v>45260.28</v>
      </c>
      <c r="AF43" s="28">
        <f t="shared" si="36"/>
        <v>56449.35</v>
      </c>
      <c r="AG43" s="29">
        <f>AG30+AG34+AG38+AG42</f>
        <v>1107485.3600000001</v>
      </c>
      <c r="AH43" s="29">
        <f>AH30+AH34+AH38+AH42</f>
        <v>37537.54</v>
      </c>
      <c r="AI43" s="23"/>
    </row>
    <row r="44" spans="1:35" s="11" customFormat="1" ht="11.25">
      <c r="A44" s="9"/>
      <c r="B44" s="47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21"/>
    </row>
    <row r="45" spans="1:35" s="11" customFormat="1" thickBot="1">
      <c r="A45" s="9"/>
      <c r="B45" s="47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23"/>
    </row>
    <row r="46" spans="1:35" s="4" customFormat="1" ht="18">
      <c r="A46" s="3"/>
      <c r="B46" s="185" t="s">
        <v>22</v>
      </c>
      <c r="C46" s="188" t="s">
        <v>57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90"/>
      <c r="AH46" s="136"/>
      <c r="AI46" s="33"/>
    </row>
    <row r="47" spans="1:35" s="2" customFormat="1" ht="36.75" thickBot="1">
      <c r="A47" s="1"/>
      <c r="B47" s="186"/>
      <c r="C47" s="156" t="s">
        <v>0</v>
      </c>
      <c r="D47" s="157"/>
      <c r="E47" s="157"/>
      <c r="F47" s="157"/>
      <c r="G47" s="157"/>
      <c r="H47" s="157"/>
      <c r="I47" s="157"/>
      <c r="J47" s="157"/>
      <c r="K47" s="157"/>
      <c r="L47" s="157" t="s">
        <v>1</v>
      </c>
      <c r="M47" s="157"/>
      <c r="N47" s="157"/>
      <c r="O47" s="157"/>
      <c r="P47" s="157"/>
      <c r="Q47" s="157"/>
      <c r="R47" s="157"/>
      <c r="S47" s="157"/>
      <c r="T47" s="158" t="s">
        <v>2</v>
      </c>
      <c r="U47" s="158"/>
      <c r="V47" s="158"/>
      <c r="W47" s="60" t="s">
        <v>3</v>
      </c>
      <c r="X47" s="157" t="s">
        <v>31</v>
      </c>
      <c r="Y47" s="157"/>
      <c r="Z47" s="157"/>
      <c r="AA47" s="157"/>
      <c r="AB47" s="157"/>
      <c r="AC47" s="157"/>
      <c r="AD47" s="157"/>
      <c r="AE47" s="157"/>
      <c r="AF47" s="157"/>
      <c r="AG47" s="159"/>
      <c r="AH47" s="137"/>
      <c r="AI47" s="34"/>
    </row>
    <row r="48" spans="1:35" s="2" customFormat="1" ht="11.25" customHeight="1" thickBot="1">
      <c r="A48" s="1"/>
      <c r="B48" s="186"/>
      <c r="C48" s="160" t="s">
        <v>4</v>
      </c>
      <c r="D48" s="161"/>
      <c r="E48" s="161"/>
      <c r="F48" s="205"/>
      <c r="G48" s="206" t="s">
        <v>49</v>
      </c>
      <c r="H48" s="208" t="s">
        <v>38</v>
      </c>
      <c r="I48" s="210" t="s">
        <v>50</v>
      </c>
      <c r="J48" s="212" t="s">
        <v>76</v>
      </c>
      <c r="K48" s="214" t="s">
        <v>32</v>
      </c>
      <c r="L48" s="206" t="s">
        <v>5</v>
      </c>
      <c r="M48" s="174"/>
      <c r="N48" s="174"/>
      <c r="O48" s="205"/>
      <c r="P48" s="206" t="s">
        <v>6</v>
      </c>
      <c r="Q48" s="174"/>
      <c r="R48" s="205"/>
      <c r="S48" s="214" t="s">
        <v>33</v>
      </c>
      <c r="T48" s="216" t="s">
        <v>7</v>
      </c>
      <c r="U48" s="218" t="s">
        <v>8</v>
      </c>
      <c r="V48" s="214" t="s">
        <v>34</v>
      </c>
      <c r="W48" s="214" t="s">
        <v>36</v>
      </c>
      <c r="X48" s="220" t="s">
        <v>37</v>
      </c>
      <c r="Y48" s="180"/>
      <c r="Z48" s="221"/>
      <c r="AA48" s="175" t="s">
        <v>42</v>
      </c>
      <c r="AB48" s="182" t="s">
        <v>53</v>
      </c>
      <c r="AC48" s="182" t="s">
        <v>44</v>
      </c>
      <c r="AD48" s="182" t="s">
        <v>40</v>
      </c>
      <c r="AE48" s="182" t="s">
        <v>43</v>
      </c>
      <c r="AF48" s="177" t="s">
        <v>41</v>
      </c>
      <c r="AG48" s="141" t="s">
        <v>35</v>
      </c>
      <c r="AH48" s="141" t="s">
        <v>79</v>
      </c>
      <c r="AI48" s="34"/>
    </row>
    <row r="49" spans="1:35" s="2" customFormat="1" ht="41.25" thickBot="1">
      <c r="A49" s="1"/>
      <c r="B49" s="187"/>
      <c r="C49" s="80" t="s">
        <v>9</v>
      </c>
      <c r="D49" s="81" t="s">
        <v>47</v>
      </c>
      <c r="E49" s="82" t="s">
        <v>45</v>
      </c>
      <c r="F49" s="99" t="s">
        <v>10</v>
      </c>
      <c r="G49" s="207"/>
      <c r="H49" s="209"/>
      <c r="I49" s="211"/>
      <c r="J49" s="213"/>
      <c r="K49" s="215"/>
      <c r="L49" s="98" t="s">
        <v>11</v>
      </c>
      <c r="M49" s="73" t="s">
        <v>12</v>
      </c>
      <c r="N49" s="73" t="s">
        <v>13</v>
      </c>
      <c r="O49" s="94" t="s">
        <v>14</v>
      </c>
      <c r="P49" s="97" t="s">
        <v>16</v>
      </c>
      <c r="Q49" s="74" t="s">
        <v>15</v>
      </c>
      <c r="R49" s="94" t="s">
        <v>17</v>
      </c>
      <c r="S49" s="215"/>
      <c r="T49" s="217"/>
      <c r="U49" s="219"/>
      <c r="V49" s="215"/>
      <c r="W49" s="215"/>
      <c r="X49" s="75" t="s">
        <v>18</v>
      </c>
      <c r="Y49" s="95" t="s">
        <v>19</v>
      </c>
      <c r="Z49" s="94" t="s">
        <v>20</v>
      </c>
      <c r="AA49" s="176"/>
      <c r="AB49" s="183"/>
      <c r="AC49" s="183"/>
      <c r="AD49" s="183"/>
      <c r="AE49" s="183"/>
      <c r="AF49" s="178"/>
      <c r="AG49" s="142"/>
      <c r="AH49" s="142"/>
      <c r="AI49" s="34"/>
    </row>
    <row r="50" spans="1:35" thickBot="1">
      <c r="A50" s="5"/>
      <c r="B50" s="90" t="s">
        <v>60</v>
      </c>
      <c r="C50" s="56">
        <f>C11-C30</f>
        <v>67913042.184628487</v>
      </c>
      <c r="D50" s="72">
        <f>D11-D30</f>
        <v>38169459.097853124</v>
      </c>
      <c r="E50" s="89">
        <f>E11-E30</f>
        <v>1199356.1475184537</v>
      </c>
      <c r="F50" s="100">
        <f>F11-F30</f>
        <v>107281857.43000007</v>
      </c>
      <c r="G50" s="56"/>
      <c r="H50" s="92">
        <f t="shared" ref="H50:AG50" si="37">H11-H30</f>
        <v>15045405.600000083</v>
      </c>
      <c r="I50" s="96">
        <f t="shared" si="37"/>
        <v>1102742.0599999984</v>
      </c>
      <c r="J50" s="96">
        <f t="shared" si="37"/>
        <v>932084.90000000107</v>
      </c>
      <c r="K50" s="96">
        <f t="shared" si="37"/>
        <v>124362089.99000013</v>
      </c>
      <c r="L50" s="56">
        <f t="shared" si="37"/>
        <v>9635923.2243436538</v>
      </c>
      <c r="M50" s="72">
        <f t="shared" si="37"/>
        <v>4641938.1300802939</v>
      </c>
      <c r="N50" s="72">
        <f t="shared" si="37"/>
        <v>12912129.785576049</v>
      </c>
      <c r="O50" s="92">
        <f t="shared" si="37"/>
        <v>27189991.140000001</v>
      </c>
      <c r="P50" s="56">
        <f t="shared" si="37"/>
        <v>170520</v>
      </c>
      <c r="Q50" s="72">
        <f t="shared" si="37"/>
        <v>2211584.7699999912</v>
      </c>
      <c r="R50" s="92">
        <f t="shared" si="37"/>
        <v>2382104.7699999912</v>
      </c>
      <c r="S50" s="96">
        <f t="shared" si="37"/>
        <v>29572095.909999985</v>
      </c>
      <c r="T50" s="56">
        <f t="shared" si="37"/>
        <v>43430778.650000118</v>
      </c>
      <c r="U50" s="92">
        <f t="shared" si="37"/>
        <v>15510460.68</v>
      </c>
      <c r="V50" s="96">
        <f t="shared" si="37"/>
        <v>58941239.330000117</v>
      </c>
      <c r="W50" s="96">
        <f t="shared" si="37"/>
        <v>1739367.750000003</v>
      </c>
      <c r="X50" s="72">
        <f t="shared" si="37"/>
        <v>110972.79000000001</v>
      </c>
      <c r="Y50" s="56">
        <f t="shared" si="37"/>
        <v>201984.96000000002</v>
      </c>
      <c r="Z50" s="92">
        <f t="shared" si="37"/>
        <v>312957.75</v>
      </c>
      <c r="AA50" s="56">
        <f t="shared" si="37"/>
        <v>64721.95</v>
      </c>
      <c r="AB50" s="72">
        <f t="shared" si="37"/>
        <v>58651.08</v>
      </c>
      <c r="AC50" s="72">
        <f t="shared" si="37"/>
        <v>503621.01</v>
      </c>
      <c r="AD50" s="72">
        <f t="shared" si="37"/>
        <v>2907272.48</v>
      </c>
      <c r="AE50" s="72">
        <f t="shared" si="37"/>
        <v>152739.72</v>
      </c>
      <c r="AF50" s="92">
        <f t="shared" si="37"/>
        <v>39550.65</v>
      </c>
      <c r="AG50" s="93">
        <f t="shared" si="37"/>
        <v>4039514.6399999997</v>
      </c>
      <c r="AH50" s="93">
        <f t="shared" ref="AH50" si="38">AH11-AH30</f>
        <v>26462.46</v>
      </c>
      <c r="AI50" s="11"/>
    </row>
    <row r="51" spans="1:35" thickBot="1">
      <c r="A51" s="5"/>
      <c r="B51" s="90" t="s">
        <v>61</v>
      </c>
      <c r="C51" s="56">
        <f>C13-C34</f>
        <v>0</v>
      </c>
      <c r="D51" s="72">
        <f>D13-D34</f>
        <v>0</v>
      </c>
      <c r="E51" s="89">
        <f>E13-E34</f>
        <v>0</v>
      </c>
      <c r="F51" s="100">
        <f>F13+F11-F30-F34</f>
        <v>107281857.43000007</v>
      </c>
      <c r="G51" s="56"/>
      <c r="H51" s="92">
        <f>H13-H34</f>
        <v>0</v>
      </c>
      <c r="I51" s="96">
        <f>I13-I34</f>
        <v>0</v>
      </c>
      <c r="J51" s="96">
        <f>J13+J11-J30-J34</f>
        <v>932084.90000000107</v>
      </c>
      <c r="K51" s="96">
        <f>K13+K11-K30-K34</f>
        <v>124362089.99000013</v>
      </c>
      <c r="L51" s="56">
        <f t="shared" ref="L51:S51" si="39">L13-L34</f>
        <v>0</v>
      </c>
      <c r="M51" s="72">
        <f t="shared" si="39"/>
        <v>0</v>
      </c>
      <c r="N51" s="72">
        <f t="shared" si="39"/>
        <v>0</v>
      </c>
      <c r="O51" s="92">
        <f t="shared" si="39"/>
        <v>0</v>
      </c>
      <c r="P51" s="56">
        <f t="shared" si="39"/>
        <v>0</v>
      </c>
      <c r="Q51" s="72">
        <f t="shared" si="39"/>
        <v>0</v>
      </c>
      <c r="R51" s="92">
        <f t="shared" si="39"/>
        <v>0</v>
      </c>
      <c r="S51" s="96">
        <f t="shared" si="39"/>
        <v>0</v>
      </c>
      <c r="T51" s="56">
        <f>T13+T11-T30-T34</f>
        <v>43430778.650000118</v>
      </c>
      <c r="U51" s="92">
        <f>U13+U11-U30-U34</f>
        <v>15510460.68</v>
      </c>
      <c r="V51" s="96">
        <f>V13+V11-V30-V34</f>
        <v>58941239.330000117</v>
      </c>
      <c r="W51" s="96">
        <f>W13+W11-W30-W34</f>
        <v>1739367.750000003</v>
      </c>
      <c r="X51" s="72">
        <f t="shared" ref="X51:AG51" si="40">X13-X34</f>
        <v>0</v>
      </c>
      <c r="Y51" s="56">
        <f t="shared" si="40"/>
        <v>0</v>
      </c>
      <c r="Z51" s="92">
        <f t="shared" si="40"/>
        <v>0</v>
      </c>
      <c r="AA51" s="56">
        <f t="shared" si="40"/>
        <v>0</v>
      </c>
      <c r="AB51" s="72">
        <f t="shared" si="40"/>
        <v>0</v>
      </c>
      <c r="AC51" s="72">
        <f t="shared" si="40"/>
        <v>0</v>
      </c>
      <c r="AD51" s="72">
        <f t="shared" si="40"/>
        <v>0</v>
      </c>
      <c r="AE51" s="72">
        <f t="shared" si="40"/>
        <v>0</v>
      </c>
      <c r="AF51" s="92">
        <f t="shared" si="40"/>
        <v>0</v>
      </c>
      <c r="AG51" s="93">
        <f t="shared" si="40"/>
        <v>0</v>
      </c>
      <c r="AH51" s="93">
        <f t="shared" ref="AH51" si="41">AH13-AH34</f>
        <v>0</v>
      </c>
      <c r="AI51" s="11"/>
    </row>
    <row r="52" spans="1:35" thickBot="1">
      <c r="A52" s="5"/>
      <c r="B52" s="90" t="s">
        <v>62</v>
      </c>
      <c r="C52" s="56">
        <f>C15-C38</f>
        <v>0</v>
      </c>
      <c r="D52" s="72">
        <f>D15-D38</f>
        <v>0</v>
      </c>
      <c r="E52" s="89">
        <f>E15-E38</f>
        <v>0</v>
      </c>
      <c r="F52" s="100">
        <f>F15-F38</f>
        <v>0</v>
      </c>
      <c r="G52" s="56"/>
      <c r="H52" s="92">
        <f>H15-H38</f>
        <v>0</v>
      </c>
      <c r="I52" s="96">
        <f>I15-I38</f>
        <v>0</v>
      </c>
      <c r="J52" s="96">
        <f>J13+J11+J15-J30-J34-J38</f>
        <v>932084.90000000107</v>
      </c>
      <c r="K52" s="96">
        <f t="shared" ref="K52:V52" si="42">K15-K38</f>
        <v>0</v>
      </c>
      <c r="L52" s="56">
        <f t="shared" si="42"/>
        <v>0</v>
      </c>
      <c r="M52" s="72">
        <f t="shared" si="42"/>
        <v>0</v>
      </c>
      <c r="N52" s="72">
        <f t="shared" si="42"/>
        <v>0</v>
      </c>
      <c r="O52" s="92">
        <f t="shared" si="42"/>
        <v>0</v>
      </c>
      <c r="P52" s="56">
        <f t="shared" si="42"/>
        <v>0</v>
      </c>
      <c r="Q52" s="72">
        <f t="shared" si="42"/>
        <v>0</v>
      </c>
      <c r="R52" s="92">
        <f t="shared" si="42"/>
        <v>0</v>
      </c>
      <c r="S52" s="96">
        <f t="shared" si="42"/>
        <v>0</v>
      </c>
      <c r="T52" s="56">
        <f t="shared" si="42"/>
        <v>0</v>
      </c>
      <c r="U52" s="92">
        <f t="shared" si="42"/>
        <v>0</v>
      </c>
      <c r="V52" s="96">
        <f t="shared" si="42"/>
        <v>0</v>
      </c>
      <c r="W52" s="96">
        <f>W11+W13+W15-W30-W34-W38</f>
        <v>1739367.750000003</v>
      </c>
      <c r="X52" s="72">
        <f t="shared" ref="X52:AG52" si="43">X15-X38</f>
        <v>0</v>
      </c>
      <c r="Y52" s="56">
        <f t="shared" si="43"/>
        <v>0</v>
      </c>
      <c r="Z52" s="92">
        <f t="shared" si="43"/>
        <v>0</v>
      </c>
      <c r="AA52" s="56">
        <f t="shared" si="43"/>
        <v>0</v>
      </c>
      <c r="AB52" s="72">
        <f t="shared" si="43"/>
        <v>0</v>
      </c>
      <c r="AC52" s="72">
        <f t="shared" si="43"/>
        <v>0</v>
      </c>
      <c r="AD52" s="72">
        <f t="shared" si="43"/>
        <v>0</v>
      </c>
      <c r="AE52" s="72">
        <f t="shared" si="43"/>
        <v>0</v>
      </c>
      <c r="AF52" s="92">
        <f t="shared" si="43"/>
        <v>0</v>
      </c>
      <c r="AG52" s="93">
        <f t="shared" si="43"/>
        <v>0</v>
      </c>
      <c r="AH52" s="93">
        <f t="shared" ref="AH52" si="44">AH15-AH38</f>
        <v>0</v>
      </c>
      <c r="AI52" s="11"/>
    </row>
    <row r="53" spans="1:35" thickBot="1">
      <c r="A53" s="5"/>
      <c r="B53" s="90" t="s">
        <v>63</v>
      </c>
      <c r="C53" s="56">
        <f t="shared" ref="C53:F54" si="45">C17-C42</f>
        <v>0</v>
      </c>
      <c r="D53" s="72">
        <f t="shared" si="45"/>
        <v>0</v>
      </c>
      <c r="E53" s="89">
        <f t="shared" si="45"/>
        <v>0</v>
      </c>
      <c r="F53" s="100">
        <f t="shared" si="45"/>
        <v>0</v>
      </c>
      <c r="G53" s="56"/>
      <c r="H53" s="92">
        <f t="shared" ref="H53:AG53" si="46">H17-H42</f>
        <v>0</v>
      </c>
      <c r="I53" s="96">
        <f t="shared" si="46"/>
        <v>0</v>
      </c>
      <c r="J53" s="96">
        <f t="shared" si="46"/>
        <v>0</v>
      </c>
      <c r="K53" s="96">
        <f t="shared" si="46"/>
        <v>0</v>
      </c>
      <c r="L53" s="56">
        <f t="shared" si="46"/>
        <v>0</v>
      </c>
      <c r="M53" s="72">
        <f t="shared" si="46"/>
        <v>0</v>
      </c>
      <c r="N53" s="72">
        <f t="shared" si="46"/>
        <v>0</v>
      </c>
      <c r="O53" s="92">
        <f t="shared" si="46"/>
        <v>0</v>
      </c>
      <c r="P53" s="56">
        <f t="shared" si="46"/>
        <v>0</v>
      </c>
      <c r="Q53" s="72">
        <f t="shared" si="46"/>
        <v>0</v>
      </c>
      <c r="R53" s="92">
        <f t="shared" si="46"/>
        <v>0</v>
      </c>
      <c r="S53" s="96">
        <f t="shared" si="46"/>
        <v>0</v>
      </c>
      <c r="T53" s="56">
        <f t="shared" si="46"/>
        <v>0</v>
      </c>
      <c r="U53" s="92">
        <f t="shared" si="46"/>
        <v>0</v>
      </c>
      <c r="V53" s="96">
        <f t="shared" si="46"/>
        <v>0</v>
      </c>
      <c r="W53" s="96">
        <f t="shared" si="46"/>
        <v>0</v>
      </c>
      <c r="X53" s="72">
        <f t="shared" si="46"/>
        <v>0</v>
      </c>
      <c r="Y53" s="56">
        <f t="shared" si="46"/>
        <v>0</v>
      </c>
      <c r="Z53" s="92">
        <f t="shared" si="46"/>
        <v>0</v>
      </c>
      <c r="AA53" s="56">
        <f t="shared" si="46"/>
        <v>0</v>
      </c>
      <c r="AB53" s="72">
        <f t="shared" si="46"/>
        <v>0</v>
      </c>
      <c r="AC53" s="72">
        <f t="shared" si="46"/>
        <v>0</v>
      </c>
      <c r="AD53" s="72">
        <f t="shared" si="46"/>
        <v>0</v>
      </c>
      <c r="AE53" s="72">
        <f t="shared" si="46"/>
        <v>0</v>
      </c>
      <c r="AF53" s="92">
        <f t="shared" si="46"/>
        <v>0</v>
      </c>
      <c r="AG53" s="93">
        <f t="shared" si="46"/>
        <v>0</v>
      </c>
      <c r="AH53" s="93">
        <f t="shared" ref="AH53" si="47">AH17-AH42</f>
        <v>0</v>
      </c>
      <c r="AI53" s="11"/>
    </row>
    <row r="54" spans="1:35" thickBot="1">
      <c r="A54" s="5"/>
      <c r="B54" s="91" t="s">
        <v>21</v>
      </c>
      <c r="C54" s="101">
        <f t="shared" si="45"/>
        <v>67913042.184628487</v>
      </c>
      <c r="D54" s="102">
        <f t="shared" si="45"/>
        <v>38169459.097853124</v>
      </c>
      <c r="E54" s="103">
        <f t="shared" si="45"/>
        <v>1199356.1475184537</v>
      </c>
      <c r="F54" s="104">
        <f t="shared" si="45"/>
        <v>107281857.43000007</v>
      </c>
      <c r="G54" s="30"/>
      <c r="H54" s="105">
        <f t="shared" ref="H54:AG54" si="48">H18-H43</f>
        <v>15045405.600000083</v>
      </c>
      <c r="I54" s="106">
        <f t="shared" si="48"/>
        <v>1102742.0599999984</v>
      </c>
      <c r="J54" s="106">
        <f t="shared" si="48"/>
        <v>932084.90000000107</v>
      </c>
      <c r="K54" s="106">
        <f t="shared" si="48"/>
        <v>124362089.99000013</v>
      </c>
      <c r="L54" s="101">
        <f t="shared" si="48"/>
        <v>9635923.2243436538</v>
      </c>
      <c r="M54" s="102">
        <f t="shared" si="48"/>
        <v>4641938.1300802939</v>
      </c>
      <c r="N54" s="102">
        <f t="shared" si="48"/>
        <v>12912129.785576049</v>
      </c>
      <c r="O54" s="105">
        <f t="shared" si="48"/>
        <v>27189991.140000001</v>
      </c>
      <c r="P54" s="101">
        <f t="shared" si="48"/>
        <v>170520</v>
      </c>
      <c r="Q54" s="102">
        <f t="shared" si="48"/>
        <v>2211584.7699999912</v>
      </c>
      <c r="R54" s="105">
        <f t="shared" si="48"/>
        <v>2382104.7699999912</v>
      </c>
      <c r="S54" s="106">
        <f t="shared" si="48"/>
        <v>29572095.909999985</v>
      </c>
      <c r="T54" s="101">
        <f t="shared" si="48"/>
        <v>43430778.650000118</v>
      </c>
      <c r="U54" s="105">
        <f t="shared" si="48"/>
        <v>15510460.68</v>
      </c>
      <c r="V54" s="106">
        <f t="shared" si="48"/>
        <v>58941239.330000117</v>
      </c>
      <c r="W54" s="106">
        <f t="shared" si="48"/>
        <v>1739367.750000003</v>
      </c>
      <c r="X54" s="102">
        <f t="shared" si="48"/>
        <v>110972.79000000001</v>
      </c>
      <c r="Y54" s="101">
        <f t="shared" si="48"/>
        <v>201984.96000000002</v>
      </c>
      <c r="Z54" s="105">
        <f t="shared" si="48"/>
        <v>312957.75</v>
      </c>
      <c r="AA54" s="101">
        <f t="shared" si="48"/>
        <v>64721.95</v>
      </c>
      <c r="AB54" s="102">
        <f t="shared" si="48"/>
        <v>58651.08</v>
      </c>
      <c r="AC54" s="102">
        <f t="shared" si="48"/>
        <v>503621.01</v>
      </c>
      <c r="AD54" s="102">
        <f t="shared" si="48"/>
        <v>2907272.48</v>
      </c>
      <c r="AE54" s="102">
        <f t="shared" si="48"/>
        <v>152739.72</v>
      </c>
      <c r="AF54" s="105">
        <f t="shared" si="48"/>
        <v>39550.65</v>
      </c>
      <c r="AG54" s="107">
        <f t="shared" si="48"/>
        <v>4039514.6399999997</v>
      </c>
      <c r="AH54" s="107">
        <f t="shared" ref="AH54" si="49">AH18-AH43</f>
        <v>26462.46</v>
      </c>
      <c r="AI54" s="23"/>
    </row>
    <row r="55" spans="1:35" ht="12" customHeight="1">
      <c r="O55" s="120"/>
      <c r="T55" s="120"/>
    </row>
    <row r="56" spans="1:35" ht="12" customHeight="1">
      <c r="O56" s="120"/>
    </row>
  </sheetData>
  <sheetProtection selectLockedCells="1" selectUnlockedCells="1"/>
  <mergeCells count="87">
    <mergeCell ref="AG48:AG49"/>
    <mergeCell ref="AA48:AA49"/>
    <mergeCell ref="AC48:AC49"/>
    <mergeCell ref="AD48:AD49"/>
    <mergeCell ref="AB48:AB49"/>
    <mergeCell ref="AF48:AF49"/>
    <mergeCell ref="T48:T49"/>
    <mergeCell ref="U48:U49"/>
    <mergeCell ref="V48:V49"/>
    <mergeCell ref="W48:W49"/>
    <mergeCell ref="X48:Z48"/>
    <mergeCell ref="B46:B49"/>
    <mergeCell ref="C46:AG46"/>
    <mergeCell ref="C47:K47"/>
    <mergeCell ref="L47:S47"/>
    <mergeCell ref="T47:V47"/>
    <mergeCell ref="X47:AG47"/>
    <mergeCell ref="C48:F48"/>
    <mergeCell ref="G48:G49"/>
    <mergeCell ref="H48:H49"/>
    <mergeCell ref="I48:I49"/>
    <mergeCell ref="AE48:AE49"/>
    <mergeCell ref="J48:J49"/>
    <mergeCell ref="K48:K49"/>
    <mergeCell ref="L48:O48"/>
    <mergeCell ref="P48:R48"/>
    <mergeCell ref="S48:S49"/>
    <mergeCell ref="AG24:AG25"/>
    <mergeCell ref="T24:T25"/>
    <mergeCell ref="U24:U25"/>
    <mergeCell ref="V24:V25"/>
    <mergeCell ref="W24:W25"/>
    <mergeCell ref="X24:Z24"/>
    <mergeCell ref="AA24:AA25"/>
    <mergeCell ref="AE24:AE25"/>
    <mergeCell ref="AC24:AC25"/>
    <mergeCell ref="AD24:AD25"/>
    <mergeCell ref="AB24:AB25"/>
    <mergeCell ref="AF24:AF25"/>
    <mergeCell ref="S24:S25"/>
    <mergeCell ref="B21:B25"/>
    <mergeCell ref="C21:AG21"/>
    <mergeCell ref="C22:K23"/>
    <mergeCell ref="L22:AG22"/>
    <mergeCell ref="L23:S23"/>
    <mergeCell ref="T23:V23"/>
    <mergeCell ref="X23:AG23"/>
    <mergeCell ref="C24:F24"/>
    <mergeCell ref="G24:G25"/>
    <mergeCell ref="H24:H25"/>
    <mergeCell ref="I24:I25"/>
    <mergeCell ref="J24:J25"/>
    <mergeCell ref="K24:K25"/>
    <mergeCell ref="L24:O24"/>
    <mergeCell ref="P24:R24"/>
    <mergeCell ref="B2:B6"/>
    <mergeCell ref="C3:K4"/>
    <mergeCell ref="L4:S4"/>
    <mergeCell ref="T4:V4"/>
    <mergeCell ref="X4:AG4"/>
    <mergeCell ref="C5:F5"/>
    <mergeCell ref="G5:G6"/>
    <mergeCell ref="H5:H6"/>
    <mergeCell ref="I5:I6"/>
    <mergeCell ref="J5:J6"/>
    <mergeCell ref="K5:K6"/>
    <mergeCell ref="L5:O5"/>
    <mergeCell ref="P5:R5"/>
    <mergeCell ref="AG5:AG6"/>
    <mergeCell ref="T5:T6"/>
    <mergeCell ref="U5:U6"/>
    <mergeCell ref="AH5:AH6"/>
    <mergeCell ref="AH24:AH25"/>
    <mergeCell ref="AH48:AH49"/>
    <mergeCell ref="C2:AH2"/>
    <mergeCell ref="L3:AH3"/>
    <mergeCell ref="AH22:AH23"/>
    <mergeCell ref="S5:S6"/>
    <mergeCell ref="V5:V6"/>
    <mergeCell ref="W5:W6"/>
    <mergeCell ref="X5:Z5"/>
    <mergeCell ref="AA5:AA6"/>
    <mergeCell ref="AE5:AE6"/>
    <mergeCell ref="AC5:AC6"/>
    <mergeCell ref="AD5:AD6"/>
    <mergeCell ref="AB5:AB6"/>
    <mergeCell ref="AF5:AF6"/>
  </mergeCells>
  <pageMargins left="0.23622047244094491" right="0.23622047244094491" top="0.23622047244094491" bottom="0.23622047244094491" header="0" footer="0"/>
  <pageSetup paperSize="9" scale="70" orientation="landscape" r:id="rId1"/>
  <headerFooter alignWithMargins="0"/>
  <ignoredErrors>
    <ignoredError sqref="J52 W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01.03.2019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2018-09-20T11:33:47Z</cp:lastPrinted>
  <dcterms:created xsi:type="dcterms:W3CDTF">2016-03-23T11:17:13Z</dcterms:created>
  <dcterms:modified xsi:type="dcterms:W3CDTF">2019-03-04T13:01:21Z</dcterms:modified>
</cp:coreProperties>
</file>